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38631\Desktop\00_DELO\Pivka-Ribnica(Smihel)\01_RD\2022-03-23_objavljeno na portalu JN\VPRAŠANJA-ODGOVORI\01_priprava odgovorov za AV\"/>
    </mc:Choice>
  </mc:AlternateContent>
  <xr:revisionPtr revIDLastSave="0" documentId="13_ncr:1_{E01829D5-786C-498A-BF2D-AE4297D5F719}" xr6:coauthVersionLast="47" xr6:coauthVersionMax="47" xr10:uidLastSave="{00000000-0000-0000-0000-000000000000}"/>
  <bookViews>
    <workbookView xWindow="28692" yWindow="-108" windowWidth="29016" windowHeight="15816" tabRatio="864" activeTab="1" xr2:uid="{00000000-000D-0000-FFFF-FFFF00000000}"/>
  </bookViews>
  <sheets>
    <sheet name="L0-Splošno" sheetId="13" r:id="rId1"/>
    <sheet name="L1-REKAPITULACIJA SKUPAJ" sheetId="1" r:id="rId2"/>
    <sheet name="L2-CESTA (P27-P35)" sheetId="6" r:id="rId3"/>
    <sheet name="L3-CESTA (P35-P41)" sheetId="8" r:id="rId4"/>
    <sheet name="L4-KAMNITA ZLOŽBA (P27-P29)" sheetId="2" r:id="rId5"/>
    <sheet name="L5-KAMNITA ZLOŽBA (P38-P41)" sheetId="4" r:id="rId6"/>
    <sheet name="L6-PLOČNIK" sheetId="10" r:id="rId7"/>
    <sheet name="L7-JAVNA RAZSVETLJAVA" sheetId="11" r:id="rId8"/>
    <sheet name="L8-SKUPNA DELA IN TUJE STORITVE" sheetId="12" r:id="rId9"/>
  </sheets>
  <externalReferences>
    <externalReference r:id="rId10"/>
  </externalReferences>
  <definedNames>
    <definedName name="_xlnm._FilterDatabase" localSheetId="5" hidden="1">'L5-KAMNITA ZLOŽBA (P38-P41)'!$A$3:$K$3</definedName>
    <definedName name="_xlnm.Print_Area" localSheetId="0">'L0-Splošno'!$A$1:$C$66</definedName>
    <definedName name="_xlnm.Print_Area" localSheetId="4">'L4-KAMNITA ZLOŽBA (P27-P29)'!$A$3:$G$54</definedName>
    <definedName name="_xlnm.Print_Area" localSheetId="5">'L5-KAMNITA ZLOŽBA (P38-P41)'!$A$1:$G$55</definedName>
    <definedName name="_xlnm.Print_Area" localSheetId="6">'L6-PLOČNIK'!$A$1:$G$109</definedName>
    <definedName name="SK_OPREMA">[1]Popisi!$F$233</definedName>
    <definedName name="su_montdela">#N/A</definedName>
    <definedName name="SU_NABAVAMAT">#N/A</definedName>
    <definedName name="SU_ZEMDELA">#N/A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11" l="1"/>
  <c r="G28" i="12"/>
  <c r="F42" i="11"/>
  <c r="G11" i="4"/>
  <c r="G7" i="4"/>
  <c r="G6" i="4"/>
  <c r="F22" i="4"/>
  <c r="F20" i="12"/>
  <c r="E21" i="11"/>
  <c r="E20" i="11"/>
  <c r="E18" i="11"/>
  <c r="E17" i="11"/>
  <c r="E16" i="11"/>
  <c r="F109" i="10"/>
  <c r="F108" i="10"/>
  <c r="F107" i="10"/>
  <c r="F106" i="10"/>
  <c r="F105" i="10"/>
  <c r="F103" i="10"/>
  <c r="F102" i="10"/>
  <c r="F101" i="10"/>
  <c r="F100" i="10"/>
  <c r="F99" i="10"/>
  <c r="F98" i="10"/>
  <c r="F97" i="10"/>
  <c r="F96" i="10"/>
  <c r="F93" i="10"/>
  <c r="F92" i="10"/>
  <c r="F91" i="10"/>
  <c r="F89" i="10"/>
  <c r="F88" i="10"/>
  <c r="F87" i="10"/>
  <c r="F86" i="10"/>
  <c r="F85" i="10"/>
  <c r="F84" i="10"/>
  <c r="F83" i="10"/>
  <c r="F81" i="10"/>
  <c r="F80" i="10"/>
  <c r="F78" i="10"/>
  <c r="F77" i="10"/>
  <c r="F74" i="10"/>
  <c r="F73" i="10"/>
  <c r="F72" i="10"/>
  <c r="F71" i="10"/>
  <c r="F70" i="10"/>
  <c r="F67" i="10"/>
  <c r="F66" i="10"/>
  <c r="F63" i="10"/>
  <c r="F62" i="10"/>
  <c r="F60" i="10"/>
  <c r="F59" i="10"/>
  <c r="F58" i="10"/>
  <c r="F54" i="10"/>
  <c r="F53" i="10"/>
  <c r="F52" i="10"/>
  <c r="F51" i="10"/>
  <c r="F50" i="10"/>
  <c r="F48" i="10"/>
  <c r="F47" i="10"/>
  <c r="F45" i="10"/>
  <c r="F43" i="10"/>
  <c r="F42" i="10"/>
  <c r="F40" i="10"/>
  <c r="F39" i="10"/>
  <c r="F38" i="10"/>
  <c r="F35" i="10"/>
  <c r="F34" i="10"/>
  <c r="F33" i="10"/>
  <c r="F32" i="10"/>
  <c r="F31" i="10"/>
  <c r="F29" i="10"/>
  <c r="F28" i="10"/>
  <c r="F27" i="10"/>
  <c r="F26" i="10"/>
  <c r="F23" i="10"/>
  <c r="F22" i="10"/>
  <c r="F21" i="10"/>
  <c r="F55" i="4"/>
  <c r="F54" i="4"/>
  <c r="F53" i="4"/>
  <c r="F46" i="4"/>
  <c r="F44" i="4"/>
  <c r="F43" i="4"/>
  <c r="F42" i="4"/>
  <c r="F38" i="4"/>
  <c r="F37" i="4"/>
  <c r="F35" i="4"/>
  <c r="F34" i="4"/>
  <c r="F33" i="4"/>
  <c r="F32" i="4"/>
  <c r="F31" i="4"/>
  <c r="F54" i="2"/>
  <c r="F53" i="2"/>
  <c r="F52" i="2"/>
  <c r="F45" i="2"/>
  <c r="F43" i="2"/>
  <c r="F42" i="2"/>
  <c r="F41" i="2"/>
  <c r="F37" i="2"/>
  <c r="F36" i="2"/>
  <c r="F34" i="2"/>
  <c r="F33" i="2"/>
  <c r="F32" i="2"/>
  <c r="F31" i="2"/>
  <c r="F30" i="2"/>
  <c r="F29" i="2"/>
  <c r="F26" i="2"/>
  <c r="F21" i="2"/>
  <c r="F76" i="8"/>
  <c r="F75" i="8"/>
  <c r="F73" i="8"/>
  <c r="F71" i="8"/>
  <c r="F70" i="8"/>
  <c r="F65" i="8"/>
  <c r="F63" i="8"/>
  <c r="F60" i="8"/>
  <c r="F59" i="8"/>
  <c r="F58" i="8"/>
  <c r="F54" i="8"/>
  <c r="F52" i="8"/>
  <c r="F48" i="8"/>
  <c r="F47" i="8"/>
  <c r="F46" i="8"/>
  <c r="F45" i="8"/>
  <c r="F44" i="8"/>
  <c r="F42" i="8"/>
  <c r="F41" i="8"/>
  <c r="F39" i="8"/>
  <c r="F37" i="8"/>
  <c r="F35" i="8"/>
  <c r="F33" i="8"/>
  <c r="F30" i="8"/>
  <c r="F29" i="8"/>
  <c r="F28" i="8"/>
  <c r="F26" i="8"/>
  <c r="F24" i="8"/>
  <c r="F23" i="8"/>
  <c r="F20" i="8"/>
  <c r="F19" i="8"/>
  <c r="F109" i="6"/>
  <c r="F107" i="6"/>
  <c r="F106" i="6"/>
  <c r="F105" i="6"/>
  <c r="F104" i="6"/>
  <c r="F103" i="6"/>
  <c r="F102" i="6"/>
  <c r="F100" i="6"/>
  <c r="F99" i="6"/>
  <c r="F98" i="6"/>
  <c r="F97" i="6"/>
  <c r="F96" i="6"/>
  <c r="F95" i="6"/>
  <c r="F90" i="6"/>
  <c r="F89" i="6"/>
  <c r="F87" i="6"/>
  <c r="F85" i="6"/>
  <c r="F82" i="6"/>
  <c r="F81" i="6"/>
  <c r="F79" i="6"/>
  <c r="F78" i="6"/>
  <c r="F77" i="6"/>
  <c r="F74" i="6"/>
  <c r="F73" i="6"/>
  <c r="F72" i="6"/>
  <c r="F69" i="6"/>
  <c r="F68" i="6"/>
  <c r="F67" i="6"/>
  <c r="F65" i="6"/>
  <c r="F63" i="6"/>
  <c r="F62" i="6"/>
  <c r="F61" i="6"/>
  <c r="F57" i="6"/>
  <c r="F56" i="6"/>
  <c r="F55" i="6"/>
  <c r="F54" i="6"/>
  <c r="F52" i="6"/>
  <c r="F51" i="6"/>
  <c r="F49" i="6"/>
  <c r="F48" i="6"/>
  <c r="F46" i="6"/>
  <c r="F44" i="6"/>
  <c r="F43" i="6"/>
  <c r="F42" i="6"/>
  <c r="F41" i="6"/>
  <c r="F38" i="6"/>
  <c r="F36" i="6"/>
  <c r="F35" i="6"/>
  <c r="F34" i="6"/>
  <c r="F33" i="6"/>
  <c r="F32" i="6"/>
  <c r="F31" i="6"/>
  <c r="F29" i="6"/>
  <c r="F28" i="6"/>
  <c r="F27" i="6"/>
  <c r="F25" i="6"/>
  <c r="F24" i="6"/>
  <c r="F23" i="6"/>
  <c r="F20" i="6"/>
  <c r="F19" i="6"/>
  <c r="F32" i="12"/>
  <c r="F30" i="12"/>
  <c r="F28" i="12"/>
  <c r="F27" i="12"/>
  <c r="F45" i="11"/>
  <c r="F49" i="11"/>
  <c r="F44" i="11"/>
  <c r="F43" i="11"/>
  <c r="F41" i="11"/>
  <c r="F40" i="11"/>
  <c r="F39" i="11"/>
  <c r="F38" i="11"/>
  <c r="F33" i="11"/>
  <c r="F32" i="11"/>
  <c r="F31" i="11"/>
  <c r="F30" i="11"/>
  <c r="F29" i="11"/>
  <c r="F28" i="11"/>
  <c r="F27" i="11"/>
  <c r="F26" i="11"/>
  <c r="F25" i="11"/>
  <c r="F24" i="11"/>
  <c r="F23" i="11"/>
  <c r="F22" i="11"/>
  <c r="F21" i="11"/>
  <c r="F20" i="11"/>
  <c r="F19" i="11"/>
  <c r="F18" i="11"/>
  <c r="F17" i="11"/>
  <c r="F16" i="11"/>
  <c r="G19" i="6"/>
  <c r="C55" i="1"/>
  <c r="C53" i="1"/>
  <c r="C45" i="1"/>
  <c r="C31" i="1"/>
  <c r="C32" i="1"/>
  <c r="C37" i="1"/>
  <c r="C38" i="1"/>
  <c r="C20" i="1"/>
  <c r="C26" i="1"/>
  <c r="C27" i="1"/>
  <c r="C15" i="1"/>
  <c r="C9" i="1"/>
  <c r="G49" i="11"/>
  <c r="G7" i="11" s="1"/>
  <c r="C50" i="1" s="1"/>
  <c r="A12" i="12"/>
  <c r="A11" i="12"/>
  <c r="G32" i="12"/>
  <c r="G12" i="12" s="1"/>
  <c r="C58" i="1" s="1"/>
  <c r="G24" i="12"/>
  <c r="G30" i="12"/>
  <c r="G11" i="12" s="1"/>
  <c r="C57" i="1" s="1"/>
  <c r="G13" i="2" l="1"/>
  <c r="G12" i="2"/>
  <c r="G6" i="2"/>
  <c r="G13" i="4"/>
  <c r="G12" i="4"/>
  <c r="G27" i="12"/>
  <c r="G25" i="12"/>
  <c r="G23" i="12"/>
  <c r="G20" i="12"/>
  <c r="G7" i="12" s="1"/>
  <c r="C54" i="1" s="1"/>
  <c r="G18" i="12"/>
  <c r="G6" i="12" s="1"/>
  <c r="G45" i="11"/>
  <c r="G44" i="11"/>
  <c r="G43" i="11"/>
  <c r="G42" i="11"/>
  <c r="G41" i="11"/>
  <c r="G40" i="11"/>
  <c r="G39" i="11"/>
  <c r="G38" i="11"/>
  <c r="G33" i="11"/>
  <c r="G32" i="11"/>
  <c r="G31" i="11"/>
  <c r="G30" i="11"/>
  <c r="G29" i="11"/>
  <c r="G28" i="11"/>
  <c r="G27" i="11"/>
  <c r="G26" i="11"/>
  <c r="G25" i="11"/>
  <c r="G24" i="11"/>
  <c r="G23" i="11"/>
  <c r="G22" i="11"/>
  <c r="G19" i="11"/>
  <c r="G109" i="10"/>
  <c r="G108" i="10"/>
  <c r="G107" i="10"/>
  <c r="G106" i="10"/>
  <c r="G105" i="10"/>
  <c r="G103" i="10"/>
  <c r="G102" i="10"/>
  <c r="G101" i="10"/>
  <c r="G100" i="10"/>
  <c r="G99" i="10"/>
  <c r="G98" i="10"/>
  <c r="G97" i="10"/>
  <c r="G96" i="10"/>
  <c r="G93" i="10"/>
  <c r="G92" i="10"/>
  <c r="G91" i="10"/>
  <c r="G89" i="10"/>
  <c r="G88" i="10"/>
  <c r="G87" i="10"/>
  <c r="G86" i="10"/>
  <c r="G85" i="10"/>
  <c r="G84" i="10"/>
  <c r="G83" i="10"/>
  <c r="G81" i="10"/>
  <c r="G80" i="10"/>
  <c r="G78" i="10"/>
  <c r="G77" i="10"/>
  <c r="G74" i="10"/>
  <c r="G73" i="10"/>
  <c r="G72" i="10"/>
  <c r="G71" i="10"/>
  <c r="G70" i="10"/>
  <c r="G67" i="10"/>
  <c r="G66" i="10"/>
  <c r="G63" i="10"/>
  <c r="G62" i="10"/>
  <c r="G60" i="10"/>
  <c r="G59" i="10"/>
  <c r="G58" i="10"/>
  <c r="G54" i="10"/>
  <c r="G53" i="10"/>
  <c r="G52" i="10"/>
  <c r="G51" i="10"/>
  <c r="G50" i="10"/>
  <c r="G48" i="10"/>
  <c r="G47" i="10"/>
  <c r="G45" i="10"/>
  <c r="G43" i="10"/>
  <c r="G42" i="10"/>
  <c r="G40" i="10"/>
  <c r="G39" i="10"/>
  <c r="G38" i="10"/>
  <c r="G35" i="10"/>
  <c r="G34" i="10"/>
  <c r="G33" i="10"/>
  <c r="G32" i="10"/>
  <c r="G31" i="10"/>
  <c r="G29" i="10"/>
  <c r="G28" i="10"/>
  <c r="G27" i="10"/>
  <c r="G26" i="10"/>
  <c r="G23" i="10"/>
  <c r="G22" i="10"/>
  <c r="G21" i="10"/>
  <c r="G55" i="4"/>
  <c r="G54" i="4"/>
  <c r="G53" i="4"/>
  <c r="G46" i="4"/>
  <c r="C36" i="1" s="1"/>
  <c r="G44" i="4"/>
  <c r="G43" i="4"/>
  <c r="G42" i="4"/>
  <c r="G38" i="4"/>
  <c r="G37" i="4"/>
  <c r="G35" i="4"/>
  <c r="G34" i="4"/>
  <c r="G33" i="4"/>
  <c r="G32" i="4"/>
  <c r="G31" i="4"/>
  <c r="G23" i="4"/>
  <c r="G22" i="4"/>
  <c r="G54" i="2"/>
  <c r="G53" i="2"/>
  <c r="G52" i="2"/>
  <c r="G45" i="2"/>
  <c r="G11" i="2" s="1"/>
  <c r="C25" i="1" s="1"/>
  <c r="G43" i="2"/>
  <c r="G42" i="2"/>
  <c r="G41" i="2"/>
  <c r="G37" i="2"/>
  <c r="G36" i="2"/>
  <c r="G34" i="2"/>
  <c r="G33" i="2"/>
  <c r="G32" i="2"/>
  <c r="G31" i="2"/>
  <c r="G30" i="2"/>
  <c r="G29" i="2"/>
  <c r="G26" i="2"/>
  <c r="G7" i="2" s="1"/>
  <c r="C21" i="1" s="1"/>
  <c r="G22" i="2"/>
  <c r="G21" i="2"/>
  <c r="G76" i="8"/>
  <c r="G75" i="8"/>
  <c r="G73" i="8"/>
  <c r="G71" i="8"/>
  <c r="G70" i="8"/>
  <c r="G65" i="8"/>
  <c r="G9" i="8" s="1"/>
  <c r="C16" i="1" s="1"/>
  <c r="G63" i="8"/>
  <c r="G60" i="8"/>
  <c r="G59" i="8"/>
  <c r="G58" i="8"/>
  <c r="G54" i="8"/>
  <c r="G52" i="8"/>
  <c r="G48" i="8"/>
  <c r="G47" i="8"/>
  <c r="G46" i="8"/>
  <c r="G45" i="8"/>
  <c r="G44" i="8"/>
  <c r="G42" i="8"/>
  <c r="G41" i="8"/>
  <c r="G39" i="8"/>
  <c r="G37" i="8"/>
  <c r="G35" i="8"/>
  <c r="G33" i="8"/>
  <c r="G30" i="8"/>
  <c r="G29" i="8"/>
  <c r="G28" i="8"/>
  <c r="G26" i="8"/>
  <c r="G24" i="8"/>
  <c r="G23" i="8"/>
  <c r="G20" i="8"/>
  <c r="G19" i="8"/>
  <c r="G109" i="6"/>
  <c r="G107" i="6"/>
  <c r="G106" i="6"/>
  <c r="G105" i="6"/>
  <c r="G104" i="6"/>
  <c r="G103" i="6"/>
  <c r="G102" i="6"/>
  <c r="G100" i="6"/>
  <c r="G99" i="6"/>
  <c r="G98" i="6"/>
  <c r="G97" i="6"/>
  <c r="G96" i="6"/>
  <c r="G95" i="6"/>
  <c r="G90" i="6"/>
  <c r="G89" i="6"/>
  <c r="G87" i="6"/>
  <c r="G85" i="6"/>
  <c r="G82" i="6"/>
  <c r="G81" i="6"/>
  <c r="G79" i="6"/>
  <c r="G78" i="6"/>
  <c r="G77" i="6"/>
  <c r="G74" i="6"/>
  <c r="G73" i="6"/>
  <c r="G72" i="6"/>
  <c r="G69" i="6"/>
  <c r="G68" i="6"/>
  <c r="G67" i="6"/>
  <c r="G65" i="6"/>
  <c r="G63" i="6"/>
  <c r="G62" i="6"/>
  <c r="G61" i="6"/>
  <c r="G57" i="6"/>
  <c r="G56" i="6"/>
  <c r="G55" i="6"/>
  <c r="G54" i="6"/>
  <c r="G52" i="6"/>
  <c r="G51" i="6"/>
  <c r="G49" i="6"/>
  <c r="G48" i="6"/>
  <c r="G46" i="6"/>
  <c r="G44" i="6"/>
  <c r="G43" i="6"/>
  <c r="G42" i="6"/>
  <c r="G41" i="6"/>
  <c r="G38" i="6"/>
  <c r="G36" i="6"/>
  <c r="G35" i="6"/>
  <c r="G34" i="6"/>
  <c r="G33" i="6"/>
  <c r="G32" i="6"/>
  <c r="G31" i="6"/>
  <c r="G29" i="6"/>
  <c r="G28" i="6"/>
  <c r="G27" i="6"/>
  <c r="G25" i="6"/>
  <c r="G24" i="6"/>
  <c r="G23" i="6"/>
  <c r="G20" i="6"/>
  <c r="G9" i="6"/>
  <c r="G14" i="4" l="1"/>
  <c r="C39" i="1" s="1"/>
  <c r="G9" i="12"/>
  <c r="G10" i="10"/>
  <c r="C46" i="1" s="1"/>
  <c r="G8" i="10"/>
  <c r="C44" i="1" s="1"/>
  <c r="G7" i="10"/>
  <c r="C43" i="1" s="1"/>
  <c r="G6" i="10"/>
  <c r="C42" i="1" s="1"/>
  <c r="G5" i="10"/>
  <c r="C41" i="1" s="1"/>
  <c r="G10" i="4"/>
  <c r="C35" i="1" s="1"/>
  <c r="G10" i="8"/>
  <c r="C17" i="1" s="1"/>
  <c r="G7" i="8"/>
  <c r="C14" i="1" s="1"/>
  <c r="G6" i="8"/>
  <c r="C13" i="1" s="1"/>
  <c r="G5" i="8"/>
  <c r="C12" i="1" s="1"/>
  <c r="G8" i="6"/>
  <c r="C8" i="1" s="1"/>
  <c r="G10" i="12"/>
  <c r="G9" i="4"/>
  <c r="C34" i="1" s="1"/>
  <c r="G5" i="4"/>
  <c r="C30" i="1" s="1"/>
  <c r="G8" i="4"/>
  <c r="C33" i="1" s="1"/>
  <c r="G7" i="6"/>
  <c r="C7" i="1" s="1"/>
  <c r="G10" i="2"/>
  <c r="C24" i="1" s="1"/>
  <c r="G14" i="2"/>
  <c r="C28" i="1" s="1"/>
  <c r="G5" i="2"/>
  <c r="C19" i="1" s="1"/>
  <c r="G8" i="2"/>
  <c r="C22" i="1" s="1"/>
  <c r="G9" i="2"/>
  <c r="C23" i="1" s="1"/>
  <c r="G10" i="6"/>
  <c r="C10" i="1" s="1"/>
  <c r="G6" i="6"/>
  <c r="C6" i="1" s="1"/>
  <c r="G5" i="6"/>
  <c r="C5" i="1" s="1"/>
  <c r="D29" i="1" l="1"/>
  <c r="D11" i="1"/>
  <c r="G14" i="12"/>
  <c r="C56" i="1"/>
  <c r="D52" i="1" s="1"/>
  <c r="D40" i="1"/>
  <c r="D18" i="1"/>
  <c r="D4" i="1"/>
  <c r="G12" i="10"/>
  <c r="G12" i="8"/>
  <c r="G16" i="4"/>
  <c r="G16" i="2"/>
  <c r="A10" i="12" l="1"/>
  <c r="A9" i="12"/>
  <c r="A7" i="12"/>
  <c r="A6" i="12"/>
  <c r="A8" i="12"/>
  <c r="A5" i="12"/>
  <c r="F35" i="11" l="1"/>
  <c r="G35" i="11" s="1"/>
  <c r="G20" i="11"/>
  <c r="G17" i="11" l="1"/>
  <c r="G18" i="11"/>
  <c r="G21" i="11"/>
  <c r="G16" i="11"/>
  <c r="G12" i="6"/>
  <c r="F47" i="11"/>
  <c r="G47" i="11" s="1"/>
  <c r="F46" i="11"/>
  <c r="G46" i="11" s="1"/>
  <c r="F34" i="11"/>
  <c r="C49" i="1" l="1"/>
  <c r="G34" i="11"/>
  <c r="G5" i="11" s="1"/>
  <c r="G9" i="11" l="1"/>
  <c r="C48" i="1"/>
  <c r="D47" i="1" s="1"/>
  <c r="D60" i="1" s="1"/>
  <c r="D61" i="1" l="1"/>
  <c r="D62" i="1" s="1"/>
  <c r="D64" i="1" s="1"/>
  <c r="D63" i="1" l="1"/>
</calcChain>
</file>

<file path=xl/sharedStrings.xml><?xml version="1.0" encoding="utf-8"?>
<sst xmlns="http://schemas.openxmlformats.org/spreadsheetml/2006/main" count="1067" uniqueCount="447">
  <si>
    <t>SKUPAJ</t>
  </si>
  <si>
    <t>1. CR GRADBENI DEL – CR KABELSKA KANALIZACIJA (dobava in montaža)</t>
  </si>
  <si>
    <t>2. CR ELEKTROMONTAŽNI DEL-  (dobava in montaža)</t>
  </si>
  <si>
    <t>PREDDELA</t>
  </si>
  <si>
    <t>2. ZEMELJSKA DELA</t>
  </si>
  <si>
    <t>ZEMELJSKA DELA</t>
  </si>
  <si>
    <t>3. VOZIŠČNE KONSTRUKCIJE</t>
  </si>
  <si>
    <t>4. ODVODNJAVANJE</t>
  </si>
  <si>
    <t>5. GRADBENA IN OBRTNIŠKA DELA</t>
  </si>
  <si>
    <t>6. OPREMA CEST</t>
  </si>
  <si>
    <t>VOZIŠČNE KONSTRUKCIJE</t>
  </si>
  <si>
    <t>ODVODNJAVANJE</t>
  </si>
  <si>
    <t>GRADBENA IN OBRTNIŠKA DELA</t>
  </si>
  <si>
    <t>OPREMA CEST</t>
  </si>
  <si>
    <t>JR KABELSKA KANALIZACIJA - GRADBENI DEL</t>
  </si>
  <si>
    <t>JAVNA RAZSVETLJAVA - ELEKTROMONTAŽNI DEL</t>
  </si>
  <si>
    <t>IZDELAVA MERITEV (RAZSVETLJAVE, KABLOVODOV, OZEMLJITEV, …)</t>
  </si>
  <si>
    <t>1.</t>
  </si>
  <si>
    <t>2.</t>
  </si>
  <si>
    <t>3.</t>
  </si>
  <si>
    <t>5.</t>
  </si>
  <si>
    <t>6.</t>
  </si>
  <si>
    <t>7.</t>
  </si>
  <si>
    <t>9.</t>
  </si>
  <si>
    <t>11.</t>
  </si>
  <si>
    <t>12.</t>
  </si>
  <si>
    <t>13.</t>
  </si>
  <si>
    <t>16.</t>
  </si>
  <si>
    <t xml:space="preserve">PRIPRAVLJALNA IN ZAKLJUČNA DELA  </t>
  </si>
  <si>
    <t>ZAVAROVANJE PRED DOTOKOM VODE</t>
  </si>
  <si>
    <t>RUŠITVENA DELA</t>
  </si>
  <si>
    <t xml:space="preserve">ZEMELJSKA DELA    </t>
  </si>
  <si>
    <t xml:space="preserve">TESARSKA DELA     </t>
  </si>
  <si>
    <t xml:space="preserve">BETONSKA DELA     </t>
  </si>
  <si>
    <t xml:space="preserve">ŽELEZOKRIVSKA DELA     </t>
  </si>
  <si>
    <t>KLJUČAVNIČARSKA DELA</t>
  </si>
  <si>
    <t xml:space="preserve">IZOLACIJE IN GORNJI USTROJ VOZIŠČA   </t>
  </si>
  <si>
    <t xml:space="preserve">ODVODNJAVANJE in KANALIZACIJA   </t>
  </si>
  <si>
    <t>UREDITEV PLOČNIKA OB GLAVNI CESTI G1-6 OD KRIŽIŠČA ZA NASELJE ŠMIHELJ DO KRIŽIŠČA ZA NADANJE SELO</t>
  </si>
  <si>
    <t>SKUPAJ INVESTICIJA brez DDV</t>
  </si>
  <si>
    <t>REKONSTRUKCIJA CESTE G1-6/0339 PIVKA-RIBNICA OD km 6.055,00 DO km 6.210,00 (P35-P43)</t>
  </si>
  <si>
    <t>REKONSTRUKCIJA CESTE G1-6/0339 PIVKA-RIBNICA OD km 5+450 DO km 6+100 (P27-P35)</t>
  </si>
  <si>
    <t>KAMNITA ZLOŽBA (P27- P29)</t>
  </si>
  <si>
    <t>JAVNA RAZSVETLJAVA</t>
  </si>
  <si>
    <t>KAMNITA ZLOŽBA (P38 IN P41)</t>
  </si>
  <si>
    <t>22 % DDV</t>
  </si>
  <si>
    <t>SKUPAJ INVESTICIJA z DDV</t>
  </si>
  <si>
    <t>Rekonstrukcija ceste in izgradnja hodnika za pešce na G1-6/0339 Pivka-Ribnica skozi Šmihel od km 5.450 do km 6.100</t>
  </si>
  <si>
    <t>REKAPITULACIJA SKUPAJ</t>
  </si>
  <si>
    <t>Rekonstrukcija ceste in izgradnja hodnika za pešce na G1-6/0339 Pivka-Ribnica skozi Šmihel 
od km 5.450 do km 6.100</t>
  </si>
  <si>
    <t>LIST 2</t>
  </si>
  <si>
    <t>LIST 6</t>
  </si>
  <si>
    <t>LIST 3</t>
  </si>
  <si>
    <t>1.0    PRIPRAVLJALNA IN ZAKLJUČNA DELA</t>
  </si>
  <si>
    <t xml:space="preserve"> </t>
  </si>
  <si>
    <t>kom</t>
  </si>
  <si>
    <t>Geodetska dela pri gradnji objekta (zakoličba, podajanje in kontrola višin in potrebnih smeri)</t>
  </si>
  <si>
    <t>2.0    ZAVAROVANJE PRED DOTOKOM VODE</t>
  </si>
  <si>
    <t>Motorne črpalke s priključki. Računa se montaža, vzdrževanje in demontaža. Obratovalni čas se določa za vsako gradbeno jamo (za vsak temelj) posebej glede na delovne pogoje.</t>
  </si>
  <si>
    <t>ni predvideno</t>
  </si>
  <si>
    <t>3.0    RUŠITVENA DELA</t>
  </si>
  <si>
    <t>Strojno rušenja armiranegabetona z odvozom ruševin v deponijo. Zidovi, temelji, stebri itd…Upošteva se varstvene in druge predpise glede na delovne pogoje za rušenje.</t>
  </si>
  <si>
    <t>m3</t>
  </si>
  <si>
    <t>5.0    ZEMELJSKA DELA</t>
  </si>
  <si>
    <t>Preddela na gradbišču, odstranjevanje rastja, kamenja, zidarskih ostankov in razne nesnage. Zložba A Ostalo zajeto v projektu trase.</t>
  </si>
  <si>
    <t>12.111</t>
  </si>
  <si>
    <t>Odstranitev travne ruše in strojni odkop humusa, začasna deponija, nega in zatravitev pri ponovni uporabi. Debelina humusa 30 cm.</t>
  </si>
  <si>
    <t>21.425</t>
  </si>
  <si>
    <t>22.114</t>
  </si>
  <si>
    <t>Strojno ali ročno planiranje dna gradbenih jam. Izvaja se pred vgradnjo podložnega ali izravnalnega betonskega sloja, kar mora biti prevzeto s strani nadzornega organa.</t>
  </si>
  <si>
    <t>24.213</t>
  </si>
  <si>
    <t xml:space="preserve">Zasip zaledja in pred zložbo. Zasipa se z materialom za cestni ustroj s primerno utrditvijo v plasteh po 30 cm. Upoštevati je dovoz in vgradnjo materiala.                                   </t>
  </si>
  <si>
    <t xml:space="preserve">m3 </t>
  </si>
  <si>
    <t>6.0    TESARSKA DELA</t>
  </si>
  <si>
    <t>Enostavni opaži čel podložnih betonov. Priprava, montaža, demontaža in čiščenje. Vključno vsa sredstva opiranja in vezanja. Izbira materiala po presoji izvajalca.</t>
  </si>
  <si>
    <t>Enostranski opaž glave zložbe višine do cca 0.50 m. Priprava, montaža, demontaža in čiščenje. Vključno vsa sredstva opiranja in vezanja. Izvedba iz materiala za vidni beton na vidnih ploskvah in iz materiala po presoji izvajalca na skritih ploskvah jaškov. (spredaj v naklonu lica zložbe)</t>
  </si>
  <si>
    <t>7.0   BETONSKA DELA</t>
  </si>
  <si>
    <t>Dela v nermiranem, armiranem in prednapetem betonu se morajo izvajati po določilih tehničnih predpisov in normativov v soglasju z obveznimi standardi.</t>
  </si>
  <si>
    <t>Odpornost betona, uporabljenega za izdelavo nosilne konstrukcije, vencev, razen temeljev, mora proti učinkom mraza izpolnjevati predpisane pogoje.</t>
  </si>
  <si>
    <t>7.001</t>
  </si>
  <si>
    <t>7.002</t>
  </si>
  <si>
    <t>7.005</t>
  </si>
  <si>
    <t>Kamnita zložba iz kamnov v pustem betonu C 16/20. Beton vsaj 30% volumna, ostalo kamni. Naklon spredaj 3:2 in zaledje 3:1. Nabava, dobava, vgradnja z zgostitvijo in poravnava ter fugiranje spredaj.</t>
  </si>
  <si>
    <t>9.0    ŽELEZOKRIVSKA DELA</t>
  </si>
  <si>
    <t>9.001</t>
  </si>
  <si>
    <t xml:space="preserve">kg   (armaturni izvleček) </t>
  </si>
  <si>
    <t>11.0    KLJUČAVNIČARSKA DELA</t>
  </si>
  <si>
    <t>11.001</t>
  </si>
  <si>
    <t>m1</t>
  </si>
  <si>
    <t>zajeto v projektu ceste</t>
  </si>
  <si>
    <t>11.002</t>
  </si>
  <si>
    <t xml:space="preserve">Kovinska ograja z vertikalnimi polnili. Višina je 110cm. Vračunati je 2 okrogli horizontalni cevi profila FI 5 in 6cm s stebrom Fi 6 cm na cca 200cm in vertikalnimi polnili vključno z dobavo in montažo na AB konstrukcijo. (TSC 07 103.) </t>
  </si>
  <si>
    <t>m</t>
  </si>
  <si>
    <t xml:space="preserve">12.0    IZOLACIJE </t>
  </si>
  <si>
    <t>Popisi so dodatno usklajeni s Tehničnimi pogoji za hidroizolacijo cementno betonskih premostitvenih objektov na cestah (Skupnost za ceste Slovenije), september 1987.</t>
  </si>
  <si>
    <t>13.0     ODVODNJAVANJE in KANALIZACIJA</t>
  </si>
  <si>
    <t xml:space="preserve">Dobava in postavitev horizontalne drenažne cevi  FI 150mm (RAUDRIL ali podobno) v višini spodnjega terena. (priključitev na barbakane) </t>
  </si>
  <si>
    <t xml:space="preserve">Nabava, dobava in vgradnja cevi fi 100mm skozi zid ali zložbo za iztok zaledne drenaže. (barbakane) Upošteva se en iztok na 5m zidu ali zložbe. </t>
  </si>
  <si>
    <t>Dobava in vgradja POLITLAK tkanine okrog drenažne cevi in zasipa.</t>
  </si>
  <si>
    <t>m2</t>
  </si>
  <si>
    <t xml:space="preserve">SKUPAJ   </t>
  </si>
  <si>
    <t>LIST 4</t>
  </si>
  <si>
    <t>LIST 5</t>
  </si>
  <si>
    <t>LIST 1</t>
  </si>
  <si>
    <t>Odstranitev travne ruše in strojni odkop humusa, začasna deponija, nega in zatravitev pri ponovni uporabi. Debelina humusa 15 cm.</t>
  </si>
  <si>
    <t>Dvostranski opaž glave zložbe višine do cca 0.50 m. Priprava, montaža, demontaža in čiščenje. Vključno vsa sredstva opiranja in vezanja. Izvedba iz materiala za vidni beton na vidnih ploskvah in iz materiala po presoji izvajalca na skritih ploskvah jaškov. (spredaj v naklonu lica zložbe)</t>
  </si>
  <si>
    <t>1. PREDDELA</t>
  </si>
  <si>
    <t>SKUPAJ:</t>
  </si>
  <si>
    <t>1.1. GEODETSKA DELA</t>
  </si>
  <si>
    <t>Obnova in zavarovanje zakoličbe osi trase ostale javne ceste v ravninskem terenu</t>
  </si>
  <si>
    <t>km</t>
  </si>
  <si>
    <t>Postavitev in zavarovanje prečnega profila ostale javne ceste v ravninskem terenu</t>
  </si>
  <si>
    <t>1.2. ČIŠČENJE TERENA</t>
  </si>
  <si>
    <t>1.2.1 ODSTRANITEV GRMOVJA, DREVES, VEJ IN PANJEV</t>
  </si>
  <si>
    <t>Odstranitev grmovja in dreves z debli do 10cm ter vej na gosto porasli površini – ročno</t>
  </si>
  <si>
    <t>4.</t>
  </si>
  <si>
    <t>Posek in odstranitev drevesa z deblom premera  od 11 do 30 cm ter odstranitev vej</t>
  </si>
  <si>
    <t>Odstranitev panja s premerom 11 do 30 cm z odvozom na deponijo na razdaljo nad 1000 m</t>
  </si>
  <si>
    <t>1.2.2 ODSTRANITEV PROMETNE SIGNALIZACIJE IN OPREME</t>
  </si>
  <si>
    <t>Demontaža prometnega znaka na enem podstavku</t>
  </si>
  <si>
    <t>Demontaža jeklene varnostne ograje</t>
  </si>
  <si>
    <t>8.</t>
  </si>
  <si>
    <t>Demontaža plastičnega smernika</t>
  </si>
  <si>
    <t>1.2.3 PORUŠITEV IN ODSTRANITEV VOZIŠČNIH KONSTRUKCIJ</t>
  </si>
  <si>
    <t>Porušitev in odstranitev asfaltne plasti v debelini nad 10 cm</t>
  </si>
  <si>
    <t>10.</t>
  </si>
  <si>
    <t>Porušitev in odstranitev asfaltne plasti v debelini nad 10 cm – priključki</t>
  </si>
  <si>
    <t>Rezkanje in odvoz asfaltne plasti v debelini do 3cm</t>
  </si>
  <si>
    <t xml:space="preserve">Rezanje asfaltne plasti s talno diamantno žago, debele 6 do 10cm </t>
  </si>
  <si>
    <t>Porušitev in odstranitev robnika iz cementnega betona</t>
  </si>
  <si>
    <t>Porušitev in odstranitev robnika iz cementnega betona – priključki</t>
  </si>
  <si>
    <t>1.2.4 PORUŠITEV IN ODSTRANITEV OBJEKTOV</t>
  </si>
  <si>
    <t>Porušitev in odstranitev prepusta iz cevi s premerom od 61 do 100cm</t>
  </si>
  <si>
    <t>15.</t>
  </si>
  <si>
    <t>17.</t>
  </si>
  <si>
    <t>2.1. IZKOPI</t>
  </si>
  <si>
    <t>Površinski izkop plodne zemljine 1. kategorije - strojno z nakladanjem</t>
  </si>
  <si>
    <t xml:space="preserve">Široki izkop zrnate kamnine - 3 kategorije - strojno z nakladanjem  </t>
  </si>
  <si>
    <t>Izkop vezljive zemljine/zrnate kamnine – 3. kategorije za odvodne jarke in koritnice</t>
  </si>
  <si>
    <t>Izkop vezljive zemljine/zrnate kamnine – 3. kategorije za tlake in obloge</t>
  </si>
  <si>
    <t>2.2.  PLANUM TEMELJNIH TAL</t>
  </si>
  <si>
    <t>Ureditev planuma temeljnih tal zrnate kamnine – 3. kategorije</t>
  </si>
  <si>
    <t>2.4. NASIPI, ZASIPI, KLINI, POSTELJICA IN GLINASTI NABOJ</t>
  </si>
  <si>
    <t>Vgraditev  kamnite grede za izboljšanje nsilnosti SU v debelini 25cm iz kamnitega zmrzlinsko odpornega materiala 0/63</t>
  </si>
  <si>
    <t>2.5. BREŽINE IN ZELENICE</t>
  </si>
  <si>
    <t>Humuziranje brežine brez valjanja v debelini do 15 cm – strojno</t>
  </si>
  <si>
    <t>Doplačilo za zatravitev z nastiljem</t>
  </si>
  <si>
    <t>2.9. RAZPROSTIRANJE ODVEČNEGA MATERIALA</t>
  </si>
  <si>
    <t>Prevoz materiala na razdaljo nad 10 do 15 km</t>
  </si>
  <si>
    <t>t</t>
  </si>
  <si>
    <t>Razprostiranje odvečne plodne zemljine (deponija)</t>
  </si>
  <si>
    <t>Razprostiranje odvečne zrnate kamnine - 3. kategorije</t>
  </si>
  <si>
    <t>Razprostiranje odvečnega drugega materiala</t>
  </si>
  <si>
    <t>3.1. NOSILNE PLASTI</t>
  </si>
  <si>
    <t>3.1.1. NEVEZANE NOSILNE PLASTI</t>
  </si>
  <si>
    <t xml:space="preserve">Izdelava nevezane nosilne plasti enakomerno zrnatega drobljenca iz kamnine v debelini 21 do 30cm </t>
  </si>
  <si>
    <t>Izdelava nevezane nosilne plasti enakomerno zrnatega drobljenca iz kamnine v debelini 21 do 30cm – priključki</t>
  </si>
  <si>
    <t>Izdelava nevezane nosilne plasti enakomerno zrnatega drobljenca iz kamnine v debelini do20cm – pločnik in čakališče AP</t>
  </si>
  <si>
    <t>3.1.2. VEZANE SPODNJE NOSILNE PLASTI S HIDRAVLIČNIMI IN BITUMENSKIMI VEZIVI</t>
  </si>
  <si>
    <t>3.1.3. VEZANE ZGORNJE NOSILNE PLASTI</t>
  </si>
  <si>
    <t>Izdelava zgornje nosilne plasti bituminiziranega drobljenca AC32 base B50/70, A2 v debelini 10 cm</t>
  </si>
  <si>
    <t>3.2. OBRABNE IN ZAPORNE PLASTI</t>
  </si>
  <si>
    <t>3.2.2. VEZANE OBRABNE IN ZAPORNE PLASTI - BITUMENSKI BETONI</t>
  </si>
  <si>
    <t>Izdelava obrabne in zaporne plasti bitumenskega betona AC 8 surf B70/100, A5 iz zmesi zrn iz silikatnih in cestogradbenega bitumna v debelini 4 cm - pločnik</t>
  </si>
  <si>
    <t>Izdelava obrabne in zaporne plasti bitumenskega betona AC 8 surf B70/100, A3 v debelini 3 cm - priključek</t>
  </si>
  <si>
    <t>Izdelava obrabne in zaporne plasti bitumenskega betona AC 11 surf Pm B45/80-50, A2 iz zmesi zrn iz silikatnih in cestogradbenega bitumna v debelini 4 cm</t>
  </si>
  <si>
    <t>3.5. ROBNI ELEMENTI VOZIŠČ</t>
  </si>
  <si>
    <t>3.5.2 ROBNIKI</t>
  </si>
  <si>
    <t>Vgraditev predfabriciranih dvignjenih robnikov iz cementnega betona s prerezom 15/25cm</t>
  </si>
  <si>
    <t>Vgraditev prefabriciranih dvignjenih robnikov iz cementnega betona s prerezom 8/20</t>
  </si>
  <si>
    <t xml:space="preserve">Dobava in vgraditev dvignjenih vtočnih robnikov s prerezom 15/25 cm iz cementnega betona </t>
  </si>
  <si>
    <t>3.6 BANKINE</t>
  </si>
  <si>
    <t>Izdelava bankine iz drobljenca široke od 0,76m do 1,0m</t>
  </si>
  <si>
    <t>Izdelava bankine iz drobljenca, široke nad 1,0 m</t>
  </si>
  <si>
    <t>4.1. POVRŠINSKO ODVODNJAVANJE</t>
  </si>
  <si>
    <t>Tlakovanje jarka z lomljencem, debelina 30 cm, stiki zapolnjeni s cementno malto</t>
  </si>
  <si>
    <t>4.4 JAŠKI</t>
  </si>
  <si>
    <t>Izdelava jaška - peskolova iz cementnega betona, krožnega prereza premera 40 cm, globokega 1,5 do 2,0 m</t>
  </si>
  <si>
    <t>Dobava in vgraditev rešetke iz duktilne litine z nosilnostjo 250 kN, s prerezom 400/400 mm</t>
  </si>
  <si>
    <t>6.1. POKONČNA OPREMA CEST</t>
  </si>
  <si>
    <t>Izdelava temelja iz cementnega betona C 12/15, globine 80 cm, premera 40 cm</t>
  </si>
  <si>
    <t>Dobava in vgraditev stebriča za prometni znak iz vroče cinkane jeklene cevi premera 64 mm, dolžina 3000 mm</t>
  </si>
  <si>
    <t>Dobava in vgraditev stebriča za prometni znak iz vroče cinkane jeklene cevi premera 64 mm, dolžina 4500 mm</t>
  </si>
  <si>
    <t>Prestavitev prometnega znaka s stranico / šesterkotnik p900 mm</t>
  </si>
  <si>
    <t>6.2. OZNAČBE NA VOZIŠČU</t>
  </si>
  <si>
    <t>14.</t>
  </si>
  <si>
    <t>62 221</t>
  </si>
  <si>
    <t>Izdelava tankoslojne prečne in ostalih označb na vozišču z enokomponentno rumeno barvo, vključno 250 g/m2 posipa z drobci/kroglicami stekla, strojno, debelina plasti suhe snovi 200 mikrometrov, površina označbe do 0,5 m2</t>
  </si>
  <si>
    <t>62 224</t>
  </si>
  <si>
    <t>Izdelava tankoslojne prečne in ostalih označb na vozišču z enokomponentno rumeno barvo, vključno 250 g/m2 posipa z drobci/kroglicami stekla, strojno, debelina plasti suhe snovi 200 mikrometrov, površina označbe nad 1,5 m2</t>
  </si>
  <si>
    <t>Doplačilo za izdelavo prekinjenih vzdolžnih označb na vozišču, širina črte 15 cm</t>
  </si>
  <si>
    <t>6.4 OPREMA ZA ZAVAROVANJE PROMETA</t>
  </si>
  <si>
    <t>Dobava in postavitev jeklene varnostne ograje z distančnikom, nivo zadrževanja H1/W3 ali W4,  komplet s stebriči, odbojniki, končnicami in začitno letvijo za motoriste</t>
  </si>
  <si>
    <t>ur</t>
  </si>
  <si>
    <t>Vozišče na mostu</t>
  </si>
  <si>
    <t>Vozišče od P41' do P43</t>
  </si>
  <si>
    <t xml:space="preserve">Rezanje asfaltne plasti s talno diamantno žago, debele 11 do 15cm </t>
  </si>
  <si>
    <t xml:space="preserve">Široki izkop vezljive zemljine - 3 kategorije - strojno z nakladanjem  </t>
  </si>
  <si>
    <t>Razprostiranje odvečne plodne zemljine - 1. kategorije</t>
  </si>
  <si>
    <t>Razprostiranje odvečne vezljive zemljine - 3. kategorije</t>
  </si>
  <si>
    <t>Novo vozišče</t>
  </si>
  <si>
    <t>Preplastitev obst. vozišča</t>
  </si>
  <si>
    <t>Preplastitev obst. voz. - MOST</t>
  </si>
  <si>
    <t>Izdelava bankine iz drobljenca široke nad 1,0m</t>
  </si>
  <si>
    <t>Ločilna neprekinjena črta (5111)</t>
  </si>
  <si>
    <t>Robna neprekinjena črta (5112)</t>
  </si>
  <si>
    <t xml:space="preserve">Doplačilo za izdelavo prekinjenih vzdolžnih označb na vozišču, širina črte 15 cm - kratka prekinjena črta (5123) </t>
  </si>
  <si>
    <t>Demontaža, peskanje in barvanje obstoječe mostne ograje, ter ponovna pritrditev</t>
  </si>
  <si>
    <t>LIST 7</t>
  </si>
  <si>
    <t>1.1 Geodetska dela</t>
  </si>
  <si>
    <t>Obnova in zavarovanje zakoličbe trase komunalnih vodov v ravninskem terenu (NN, TK in VODOVOD)</t>
  </si>
  <si>
    <t>1.2 Čiščenje terena</t>
  </si>
  <si>
    <t>Demontaža prometnega znaka na dveh podstavkih</t>
  </si>
  <si>
    <t xml:space="preserve">1.2.3 Porušitev in odstranitev voziščnih konstrukcij </t>
  </si>
  <si>
    <t>Porušitev in odstranitev asfaltne plasti v debelini 6 do 10 cm - CESTA</t>
  </si>
  <si>
    <t>Rezanje asfaltne plasti s talno diamantno žago, debele 6 do 10cm - CESTA</t>
  </si>
  <si>
    <t>Porušitev in odstranitev robnika iz cementnega betona (15/25cm)</t>
  </si>
  <si>
    <t>Porušitev in odstranitev prepusta iz cevi s premrom do 60cm ( 25cm)</t>
  </si>
  <si>
    <t>Porušitev in odstranitev glave prepusta iz cevi s premrom do 60cm ( 25cm)</t>
  </si>
  <si>
    <t>2.1 Izkopi</t>
  </si>
  <si>
    <t>Široki izkop plodne zemljine - 1.kategorije - strojno za nakladanjem</t>
  </si>
  <si>
    <t>Široki izkop vezljive zemljine - 3.kategorije - strojno za nakladanjem</t>
  </si>
  <si>
    <t>Široki izkop zrnate kamnine - 3.kategorije - strojno za nakladanjem</t>
  </si>
  <si>
    <t>2.2  Planum temeljnih tal</t>
  </si>
  <si>
    <t>Ureditev planuma temeljnih tal vezljive zemljine - 3. kategorije</t>
  </si>
  <si>
    <t>Ureditev planuma temeljnih tal zrnate kamnine - 3. kategorije</t>
  </si>
  <si>
    <t>2.4  Nasipi, zasipi, klini, posteljica in glinasti naboji</t>
  </si>
  <si>
    <t>2.5. Brežine in zelenice</t>
  </si>
  <si>
    <t xml:space="preserve">Humuziranje zelenice brez valjanja, v debelini do 15 cm – strojno (material iz postavke: površinsko izkop plodne zemljine) </t>
  </si>
  <si>
    <t>Doplačilo za zatravitev s semenom</t>
  </si>
  <si>
    <t>2.9 Razprostiranje odvečnega materiala</t>
  </si>
  <si>
    <t>Prevoz materiala na razdaljo nad 5000 do 7000 m</t>
  </si>
  <si>
    <t>t.</t>
  </si>
  <si>
    <t>Razprostiranje odvečnega drugega materiala (asfalt, bet.robniki in prepust, jeklena varnostna ograja)</t>
  </si>
  <si>
    <t>3.1 Nosilne plasti</t>
  </si>
  <si>
    <t>3.1.1 Nevezane nosilne plasti</t>
  </si>
  <si>
    <t>Izdelava nevezane nosilne plasti enakomerno zrnatega drobljenca iz kamnine v debelini 21 do 30cm - CESTA</t>
  </si>
  <si>
    <t>Izdelava nevezane nosilne plasti enakomerno zrnatega drobljenca iz kamnine v debelini 21 do 30cm - PRIKLJUČKI</t>
  </si>
  <si>
    <t>Izdelava nevezane nosilne plasti enakomerno zrnatega drobljenca iz kamnine v debelini 21 do 30cm - PLOČNIK</t>
  </si>
  <si>
    <t>3.1.3. Asfaltne spodnje nosilne (stabilizirane) plasti z bitumenskimi vezivi</t>
  </si>
  <si>
    <t>Izdelava nosilne plasti bituminizirane zmesi AC 16 base B70/100 A4 v debelini 4 cm - PLOČNIK-priključki</t>
  </si>
  <si>
    <t>Izdelava nosilne plasti bituminizirane zmesi AC 32 base B50/70 A2 v debelini 10 cm - CESTA</t>
  </si>
  <si>
    <t>3.2.2. Vezane obrabne in zaporne plasti - bitumenski betoni</t>
  </si>
  <si>
    <t>Izdelava obrabne in zaporne plasti bitumenizirane zmesi AC 8 surf B70/100, A5 v debelini 4 cm - PLOČNIK</t>
  </si>
  <si>
    <t>3.5.2 Robniki</t>
  </si>
  <si>
    <t>Dobava in vgraditev predfabriciranega dvignjenega robnika iz cementnega betona s prerezom 15/25 cm (+15cm)</t>
  </si>
  <si>
    <t>Dobava in vgraditev predfabriciranega dvignjenega robnika iz cementnega betona s prerezom 15/25 cm (+12cm)</t>
  </si>
  <si>
    <t>Dobava in vgraditev predfabriciranega dvignjenega robnika iz cementnega betona s prerezom 15/25 cm (+2cm) - priključki</t>
  </si>
  <si>
    <t>Dobava in vgraditev predfabriciranega dvignjenega robnika iz cementnega betona s prerezom 15/25 cm (+0cm) - prehod za pešce</t>
  </si>
  <si>
    <t>Dobava in vgraditev predfabriciranega pogreznjenega robnika iz cementnega betona s prerezom 10/20 cm</t>
  </si>
  <si>
    <t>4.2 GLOBINSKO ODVODNJAVANJE - DRENAŽA</t>
  </si>
  <si>
    <t>42 311</t>
  </si>
  <si>
    <t>Zasip cevne drenaže z zmesjo kamnitih zrn 8/16, obvito z geosintetikom g=105g/m2, z 0,1 do 0,2 m3/m1, po načrtu</t>
  </si>
  <si>
    <t>4.3 GLOBINSKO ODVODNJAVANJE - KANALIZACIJA</t>
  </si>
  <si>
    <t>Izdelava jaška iz cementnega betona, krožnega prereza s premerom 50cm, globokega 1,0 do 1,5m</t>
  </si>
  <si>
    <t>Izdelava jaška iz cementnega betona, krožnega prereza s premerom 100cm, globokega 1,5 do 2,0m</t>
  </si>
  <si>
    <t>Dobava in vgraditev rešetke iz duktilne litine z nosilnostjo 125kN, s prerezom 400/400mm</t>
  </si>
  <si>
    <t>Dobava in vgraditev pokrova iz duktilne litine z nosilnostjo 125kN, krožnega prereza s premerom 600mm</t>
  </si>
  <si>
    <t>Dobava in vgraditev pokrova iz duktilne litine z nosilnostjo 125kN, krožnega prereza s premerom 600mm( pokrov vgradimo v bet.  ploščo dimenzije 1,0x1,0m za pokritje jaška premera 100cm)</t>
  </si>
  <si>
    <t xml:space="preserve">Dobava in polaganje prefabriciranih kanalet iz polimernega betona svetle širine b=20cm, dolžine 1,0m,  z vgrajenim kovinskim okvirjem iz vroče pocinkane pločevine, globine do h=390mm z vgrajenim padcem obbetoniranih z betonom C 20/25 d=10-15 cm. Kategorija C250( nosilnost 250KN)  </t>
  </si>
  <si>
    <t>Dobava in montaža LŽ rešetke širine 20cm, nosilnosti 250kN, dolžine 0,5m.</t>
  </si>
  <si>
    <t>4.5 PREPUSTI</t>
  </si>
  <si>
    <t>Izdelava prepusta krožnega prereza iz cevi iz cementnega betona s premerom 60cm</t>
  </si>
  <si>
    <t>Izdelava obloge ( obetoniranje ) prepusta krožnega prereza s premerom 60cm s cementnim betonom C12/15, po načrtu</t>
  </si>
  <si>
    <t>Izdelava vtočne ali iztočne glave prepusta krožnega prereza iz   cementnega betona s premerom 60cm po načrtu</t>
  </si>
  <si>
    <t>6.1 Pokončna OPREMA CEST</t>
  </si>
  <si>
    <t>Izdelava temelja iz cementnega betona C 12/15, globine 80cm, premera 40cm</t>
  </si>
  <si>
    <t>Dobava in vgraditev stebrička za prometni znak iz vroče cinkane jeklene cevi premera 64 mm, dolge 3000 mm</t>
  </si>
  <si>
    <t>Dobava in vgraditev stebrička za prometni znak iz vroče cinkane jeklene cevi premera 64 mm, dolge 3500 mm</t>
  </si>
  <si>
    <t>Dobava in vgraditev stebrička za prometni znak iz vroče cinkane jeklene cevi premera 64 mm, dolge 4000 mm</t>
  </si>
  <si>
    <t>Dobava in vgraditev stebrička za prometni znak iz vroče cinkane jeklene cevi premera 64 mm, dolge 4500 mm</t>
  </si>
  <si>
    <t xml:space="preserve">Dobava in pritrditev trikotnega prometnega znaka, podloga iz vroče cinkane jeklene pločevine, znak z odsevno folijo 1. vrste, dolžina stranice 900 mm           (1103-1, 1103-3) </t>
  </si>
  <si>
    <t>Dobava in pritrditev okroglega prometnega znaka, podloga iz aluminijaste pločevine, znak z odsevno folijo 1. vrste, premera 600mm (2232-5, 2232-7)</t>
  </si>
  <si>
    <t>Dobava in pritrditev okroglega prometnega znaka, podloga iz aluminijaste pločevine, znak z odsevno folijo 2. vrste, premera 600 mm (2102)</t>
  </si>
  <si>
    <t>Izdelava tankoslojne vzdolžne označbe na vozišču z enokomponentno belo barvo, vključno 250 g/m2 posipa z drobci / kroglicami stekla, strojno, debelina plasti suhe snovi 250 mikrometrov, širina 15cm (5111, 5112)</t>
  </si>
  <si>
    <t>Izdelava tankoslojne prečne in ostalih označb na vozišču z enokomponentno belo barvo, vključno 250 g/m2 posipa z drobci/kroglicami stekla, strojno, debelina plasti suhe snovi 250 mikrometrov, širina črte 50 cm (5221 - stop črta)</t>
  </si>
  <si>
    <t>Doplačilo za izdelavo prekinjenih vzdolžnih označb na vozišču, širina črte 15 cm (5123 - 1-1-1)</t>
  </si>
  <si>
    <t>IZDELAVA MERITEV (RAZSVETLJAVE, KABLOVODOV, OZEMLJITEV, ...)</t>
  </si>
  <si>
    <t>enota</t>
  </si>
  <si>
    <t>količina</t>
  </si>
  <si>
    <t>Strojni in deloma ročni izkop kabelskega kanala za JRi (1x SF cev fi=110mm) v  pločniku, zelenici, cestišču - dimenzije od 0.4x0,8m globine do 0.4x1.3m globine (teren IV - V. kat)</t>
  </si>
  <si>
    <t xml:space="preserve">Zasip jarka širine 0,4m v višini 0,7m s tamponskim materialom komplet z nabijanjem v plasteh debeline 10cm do ustrezne zbitosti  - izmera v zbitem stanju
</t>
  </si>
  <si>
    <t xml:space="preserve">Priprava posteljice iz peska granulacije 3-7mm (10cm) v jarku širine 0,4m ter delnim zasipom iz peska (20cm) komplet z nabijanjem v plasteh
</t>
  </si>
  <si>
    <t xml:space="preserve">Beton MB 15 za obbetoniranje cevi pod cestiščem
</t>
  </si>
  <si>
    <t xml:space="preserve">Odvoz odvečnega materijala
</t>
  </si>
  <si>
    <t xml:space="preserve">Dobava, polaganje in spajanje kabelske kanalizacije za priklop CR svetilk 
- 1 x Stigmaflex cev prereza fi=110 mm,  do posamezne svetilke 
</t>
  </si>
  <si>
    <t xml:space="preserve">Pasivni vsadni kandelaber h=8 m od tal (za cono vetra C) – prilagojen za natik svetilke pod kotom 0°, opremljen z priključno ploščico PVE-5 z 6A varovalko. Ožičen in postavljen v projektiran temelj .
</t>
  </si>
  <si>
    <t xml:space="preserve">Postavitev kandelabra, montaža svetilke, nastavitev smeri osvetlitve, komplet z uporabo dvigala
</t>
  </si>
  <si>
    <t xml:space="preserve">PVC opozorilni trak
</t>
  </si>
  <si>
    <t xml:space="preserve">Plastični ščitnik
</t>
  </si>
  <si>
    <t xml:space="preserve">Valjanec Fe Zn 25x4 mm in priklop na ozemljitev,  ter na vse kandelabre JR
</t>
  </si>
  <si>
    <t xml:space="preserve">Zakoličba nove trase CR kabelske kanalizacije
</t>
  </si>
  <si>
    <t xml:space="preserve">Izvedba križanj 
</t>
  </si>
  <si>
    <t>kpl</t>
  </si>
  <si>
    <t xml:space="preserve">Demontaža obstoječih kandelabrov vključno s  CR svetikami, na obstoječi trasi, komplet z vsemi potrebnimi deli. Deontažo kandelabrov se izvede pazljivo, da se ohrani obstoječe kable. 
</t>
  </si>
  <si>
    <t xml:space="preserve">Priprava obstoječega temelja CR za vgradnjo novega kandelabra. Čiščenje vsadne cevi in priprava za vgradnjo novega pasivnega kandelabra
</t>
  </si>
  <si>
    <t xml:space="preserve">Stroški nadzora Elektro (ocenjeno)
</t>
  </si>
  <si>
    <t>0.1</t>
  </si>
  <si>
    <t xml:space="preserve">Zarisovanje, pregled, priklopi, instalacijske meritve, spuščanje v pogon in nepredvidena dela
</t>
  </si>
  <si>
    <t>0.2</t>
  </si>
  <si>
    <t xml:space="preserve">Drobni montažni material, transport in manipulacijski stroški
</t>
  </si>
  <si>
    <t xml:space="preserve">Dobava in montaža materiala, preizkušanje in spuščanje v pogon komplet z vsem potrebnim materialom.
</t>
  </si>
  <si>
    <t xml:space="preserve">Izdelava priklopa CR v obstoječi RKO/CR omari na obstoječem prostem izvodu v obstoječi RKO omari, komplet z vsem potrebnim veznim, spojnim materialom in ureditvijo obstoječe omare (čiščenje, enopolne sheme, napisi... ).
</t>
  </si>
  <si>
    <t xml:space="preserve">Izdelava kabelskih končnikov za kabel 4x16 mm2 - Al, za notranjo  montažo in priklop kabla
</t>
  </si>
  <si>
    <t xml:space="preserve">Dobava, montaža, polaganje in priklop novega napajalno krmilnega kabla v posamezni CR svetilki. Tip kabla NAYY-J 4x16mm2 + 2,5mm2; uvlečen v novo CR kabelsko kanalizacijo
</t>
  </si>
  <si>
    <t xml:space="preserve">Kabel za priključitev svetilk
NYM-J 3 x 1,5 mm2
</t>
  </si>
  <si>
    <t>T konzola za pritrditev v vrhu kandelabra namenjena za montažo 2x svetilke na enem kandelabru.</t>
  </si>
  <si>
    <t xml:space="preserve">Odklop in demontaža obstoječih CR svetik na projektirani trasi, ki ne ustrezajo uredbi, komplet z vsemi potrebnimi deli. Ob demontaži svetilk, se sijalke ločijo od ostalega materiala, sijalke je potrebno odlagati na deponijo za nevarne odpadke ločeno od drugih odpadkov, vključno s plačilom komualne takse!
</t>
  </si>
  <si>
    <t xml:space="preserve">POPIS DEL: </t>
  </si>
  <si>
    <t>REKAPITULACIJA:</t>
  </si>
  <si>
    <r>
      <t>Opomba:</t>
    </r>
    <r>
      <rPr>
        <sz val="11"/>
        <color indexed="8"/>
        <rFont val="Calibri Light"/>
        <family val="2"/>
        <charset val="238"/>
        <scheme val="major"/>
      </rPr>
      <t xml:space="preserve"> Kamnita zložba med P26 in P30 je obdelana v načrtu 3A gradbenih konstrukcij</t>
    </r>
  </si>
  <si>
    <r>
      <t>Izdelava neprekinjene tankoslojne vzdolžne označbe na vozišču z enokomponentno belo barvo, vključno 250 g/m</t>
    </r>
    <r>
      <rPr>
        <vertAlign val="superscript"/>
        <sz val="11"/>
        <color indexed="8"/>
        <rFont val="Calibri Light"/>
        <family val="2"/>
        <charset val="238"/>
        <scheme val="major"/>
      </rPr>
      <t>2</t>
    </r>
    <r>
      <rPr>
        <sz val="11"/>
        <color indexed="8"/>
        <rFont val="Calibri Light"/>
        <family val="2"/>
        <charset val="238"/>
        <scheme val="major"/>
      </rPr>
      <t xml:space="preserve"> posipa z drobci / kroglicami stekla, strojno, debelina plasti suhe snovi 250mm, širina črte 15 cm (5111)</t>
    </r>
  </si>
  <si>
    <r>
      <t>Izdelava prekinjene  tankoslojne vzdolžne označbe na vozišču z enokomponentno belo barvo, vključno 250 g/m</t>
    </r>
    <r>
      <rPr>
        <vertAlign val="superscript"/>
        <sz val="11"/>
        <color indexed="8"/>
        <rFont val="Calibri Light"/>
        <family val="2"/>
        <charset val="238"/>
        <scheme val="major"/>
      </rPr>
      <t>2</t>
    </r>
    <r>
      <rPr>
        <sz val="11"/>
        <color indexed="8"/>
        <rFont val="Calibri Light"/>
        <family val="2"/>
        <charset val="238"/>
        <scheme val="major"/>
      </rPr>
      <t xml:space="preserve"> posipa z drobci / kroglicami stekla, strojno, debelina plasti suhe snovi 250mm, širina črte 15 cm (5122)</t>
    </r>
  </si>
  <si>
    <r>
      <t>Izdelava tankoslojne prečne in ostalih označb na vozišču z enokomponentno belo barvo, vključno 250 g/m</t>
    </r>
    <r>
      <rPr>
        <vertAlign val="superscript"/>
        <sz val="11"/>
        <color indexed="8"/>
        <rFont val="Calibri Light"/>
        <family val="2"/>
        <charset val="238"/>
        <scheme val="major"/>
      </rPr>
      <t>2</t>
    </r>
    <r>
      <rPr>
        <sz val="11"/>
        <color indexed="8"/>
        <rFont val="Calibri Light"/>
        <family val="2"/>
        <charset val="238"/>
        <scheme val="major"/>
      </rPr>
      <t xml:space="preserve"> posipa z drobci / kroglicami stekla, strojno, debelina plasti suhe snovi 250mm, širina črte 50 cm (5211)</t>
    </r>
  </si>
  <si>
    <t>EUR/enoto</t>
  </si>
  <si>
    <t>opis</t>
  </si>
  <si>
    <t>SKUPAJ EUR</t>
  </si>
  <si>
    <r>
      <t>Opomba:</t>
    </r>
    <r>
      <rPr>
        <sz val="11"/>
        <rFont val="Calibri Light"/>
        <family val="2"/>
        <charset val="238"/>
        <scheme val="major"/>
      </rPr>
      <t xml:space="preserve"> Kamnita zložba med P38 in P41 je obdelana v Popisu Kamnite zložbe</t>
    </r>
  </si>
  <si>
    <r>
      <t>Izdelava neprekinjene tankoslojne vzdolžne označbe na vozišču z enokomponentno belo barvo, vključno 250 g/m</t>
    </r>
    <r>
      <rPr>
        <vertAlign val="superscript"/>
        <sz val="11"/>
        <rFont val="Calibri Light"/>
        <family val="2"/>
        <charset val="238"/>
        <scheme val="major"/>
      </rPr>
      <t>2</t>
    </r>
    <r>
      <rPr>
        <sz val="11"/>
        <rFont val="Calibri Light"/>
        <family val="2"/>
        <charset val="238"/>
        <scheme val="major"/>
      </rPr>
      <t xml:space="preserve"> posipa z drobci / kroglicami stekla, strojno, debelina plasti suhe snovi 250mm, širina črte 15 cm</t>
    </r>
  </si>
  <si>
    <t>Strojni izkop v cestnem nasipu po kampadah. Dolžine, naklon brezin in eventualno opiranje v zaledju določi geomehanik. (predvidoma v začasnem naklonu 3:1 in z notranjimi in zunanjimi transporti na deponijo po presoji izvajalca. 
Upoštevan je teren III.-IV. kategorije.</t>
  </si>
  <si>
    <t>Pusti beton kot podložni beton pod zložbo. Presek do 0.50 m3/m2. Postavka vsebuje nabavo, izdelavo in vgradnjo z zgostitvijo in poravnavanjem.
C 12/15</t>
  </si>
  <si>
    <t xml:space="preserve">Armirani beton za glave zložb. (robni venec) Vključno nabava, izdelava in vgradnja z zgostitvijo. Poraba 0.20 - 0.30 m3/m2. C25/30 (Površina metličena, zmrzlinsko odporen beton XC2, YF4, XD3)
C 25/30; m3  </t>
  </si>
  <si>
    <t>Betonsko jeklo vseh profilov za konstrukcijo objekta.
Izvedba, dobava in montaža z eventuelnim čiščenjem armature.
Vračunati je betonske ali plastične distančnike za zagotovitev krovnega sloja betona. Pred betoniranjem je organizirati pravočasen prevzem armature po nadzorni službi.</t>
  </si>
  <si>
    <t xml:space="preserve">Profili iz jekla ČN 24 ali boljši.
Izvedba, dobava in montaža s antikorozijsko zaščito.
Kovinska varovalna ograja pritrjena na glavo zložbe. JVO tip H1 Višina je 75cm. Vračunati je dobavo in montažo. </t>
  </si>
  <si>
    <r>
      <t>m</t>
    </r>
    <r>
      <rPr>
        <vertAlign val="superscript"/>
        <sz val="11"/>
        <rFont val="Calibri Light"/>
        <family val="2"/>
        <charset val="238"/>
        <scheme val="major"/>
      </rPr>
      <t>1</t>
    </r>
  </si>
  <si>
    <r>
      <t>m</t>
    </r>
    <r>
      <rPr>
        <vertAlign val="superscript"/>
        <sz val="11"/>
        <rFont val="Calibri Light"/>
        <family val="2"/>
        <charset val="238"/>
        <scheme val="major"/>
      </rPr>
      <t>2</t>
    </r>
  </si>
  <si>
    <r>
      <t>m</t>
    </r>
    <r>
      <rPr>
        <vertAlign val="superscript"/>
        <sz val="11"/>
        <rFont val="Calibri Light"/>
        <family val="2"/>
        <charset val="238"/>
        <scheme val="major"/>
      </rPr>
      <t>3</t>
    </r>
  </si>
  <si>
    <r>
      <t>Izdelava debeloslojne prečne in ostalih označb na vozišču z večkomponentno hladno plastiko z vmešanimi drobci/kroglicami stekla, vključno 200 g/m</t>
    </r>
    <r>
      <rPr>
        <vertAlign val="superscript"/>
        <sz val="11"/>
        <rFont val="Calibri Light"/>
        <family val="2"/>
        <charset val="238"/>
        <scheme val="major"/>
      </rPr>
      <t>2</t>
    </r>
    <r>
      <rPr>
        <sz val="11"/>
        <rFont val="Calibri Light"/>
        <family val="2"/>
        <charset val="238"/>
        <scheme val="major"/>
      </rPr>
      <t xml:space="preserve"> dodatnega posipa z drobci / kroglicami stekla, strojno, debelina plasti 3mm, širina črte 50 cm (5231 - prehod za pešce)</t>
    </r>
  </si>
  <si>
    <r>
      <t>Izdelava debeloslojne prečne in ostalih označb na vozišču z večkomponentno hladno plastiko z vmešanimi drobci/kroglicami stekla, vključno 200 g/m</t>
    </r>
    <r>
      <rPr>
        <vertAlign val="superscript"/>
        <sz val="11"/>
        <rFont val="Calibri Light"/>
        <family val="2"/>
        <charset val="238"/>
        <scheme val="major"/>
      </rPr>
      <t>2</t>
    </r>
    <r>
      <rPr>
        <sz val="11"/>
        <rFont val="Calibri Light"/>
        <family val="2"/>
        <charset val="238"/>
        <scheme val="major"/>
      </rPr>
      <t xml:space="preserve"> dodatnega posipa z drobci / kroglicami stekla, strojno, debelina plasti 3mm, posamezna površina označbe do 0.5m</t>
    </r>
    <r>
      <rPr>
        <vertAlign val="superscript"/>
        <sz val="11"/>
        <rFont val="Calibri Light"/>
        <family val="2"/>
        <charset val="238"/>
        <scheme val="major"/>
      </rPr>
      <t>2</t>
    </r>
    <r>
      <rPr>
        <sz val="11"/>
        <rFont val="Calibri Light"/>
        <family val="2"/>
        <charset val="238"/>
        <scheme val="major"/>
      </rPr>
      <t xml:space="preserve"> rumene barve (5333 - avtobusno postajališče)</t>
    </r>
  </si>
  <si>
    <t>Opomba:
Popis del je izdelan na osnovi Splošnih tehničnih pogojev ter Popisa del in posebnih tehničnih pogojev za preddela, zemeljska dela, voziščne konstrukcije, odvodnjavanje, gradbena in obrtniška dela ter opremo cest (tender SCS YU ISBN 86-81171 iz leta 1989 in dopolnitve) oz. sprejetih TSC (TSC 09.000 : 2006), ki urejajo posamezna področja gradnje cest.</t>
  </si>
  <si>
    <r>
      <t xml:space="preserve">OPOMBA:  </t>
    </r>
    <r>
      <rPr>
        <sz val="11"/>
        <rFont val="Calibri Light"/>
        <family val="2"/>
        <charset val="238"/>
        <scheme val="major"/>
      </rPr>
      <t>Zajeti so vsi izkopi za kamnite zložbe. Vsi ostali so zajeti v popisu ceste.</t>
    </r>
  </si>
  <si>
    <r>
      <t>m</t>
    </r>
    <r>
      <rPr>
        <vertAlign val="superscript"/>
        <sz val="11"/>
        <rFont val="Calibri Light"/>
        <family val="2"/>
        <charset val="238"/>
        <scheme val="major"/>
      </rPr>
      <t>3</t>
    </r>
    <r>
      <rPr>
        <sz val="11"/>
        <rFont val="Calibri Light"/>
        <family val="2"/>
        <charset val="238"/>
        <scheme val="major"/>
      </rPr>
      <t xml:space="preserve">  </t>
    </r>
  </si>
  <si>
    <r>
      <t>m</t>
    </r>
    <r>
      <rPr>
        <vertAlign val="superscript"/>
        <sz val="11"/>
        <rFont val="Calibri Light"/>
        <family val="2"/>
        <charset val="238"/>
        <scheme val="major"/>
      </rPr>
      <t xml:space="preserve">2 </t>
    </r>
    <r>
      <rPr>
        <sz val="11"/>
        <rFont val="Calibri Light"/>
        <family val="2"/>
        <charset val="238"/>
        <scheme val="major"/>
      </rPr>
      <t xml:space="preserve"> </t>
    </r>
  </si>
  <si>
    <r>
      <t>m</t>
    </r>
    <r>
      <rPr>
        <vertAlign val="superscript"/>
        <sz val="11"/>
        <rFont val="Calibri Light"/>
        <family val="2"/>
        <charset val="238"/>
        <scheme val="major"/>
      </rPr>
      <t>2</t>
    </r>
    <r>
      <rPr>
        <sz val="11"/>
        <rFont val="Calibri Light"/>
        <family val="2"/>
        <charset val="238"/>
        <scheme val="major"/>
      </rPr>
      <t xml:space="preserve">  </t>
    </r>
  </si>
  <si>
    <t xml:space="preserve">Dobava in montaža materiala, preizkušanje in spuščanje v pogon komplet z vsem potrebnim materialom. </t>
  </si>
  <si>
    <t>Strojno rušenja armiranega betona z odvozom ruševin v deponijo. Zidovi, temelji, stebri itd…Upošteva se varstvene in druge predpise glede na delovne pogoje za rušenje.</t>
  </si>
  <si>
    <t>Vgraditev nasipa iz  mehke kamnine – 4. kategorija iz kamnoloma</t>
  </si>
  <si>
    <t>LIST 8</t>
  </si>
  <si>
    <t>SKUPNA DELA IN TUJE STORITVE</t>
  </si>
  <si>
    <t>2. TUJE STORITVE</t>
  </si>
  <si>
    <t>1.1. Omejitve prometa</t>
  </si>
  <si>
    <t>2.1. Nadzor</t>
  </si>
  <si>
    <t>2.2. Izdelava projektne dokumentacije</t>
  </si>
  <si>
    <t>TUJE STORITVE - Nadzor</t>
  </si>
  <si>
    <t>TUJE STORITVE - Izdelava projektne dokumentacije</t>
  </si>
  <si>
    <t>Nepredvidena dela 10%</t>
  </si>
  <si>
    <t>1. SKUPNA DELA</t>
  </si>
  <si>
    <t>SKUPNA DELA - Omejitve prometa</t>
  </si>
  <si>
    <t>SPLOŠNO</t>
  </si>
  <si>
    <t>Cene se vpiše na označena mesta</t>
  </si>
  <si>
    <t>Dela je izvajati po projektni dokumentaciji, v skladu z veljavnimi tehničnimi predpisi ,normativi in standardi ob upoštevanju zahtev iz varstva pri delu.</t>
  </si>
  <si>
    <t>V enotnih cenah morajo biti zajeti vsi stroški po Splošnih tehničnih pogojih.</t>
  </si>
  <si>
    <t>Opomba:  Vsa rušenja vključujejo odvoz na ustrezno deponijo s plačilom takse</t>
  </si>
  <si>
    <t xml:space="preserve">Vsi odstranjeni materiali vključujejo odvoz na ustrezno deponijo s plačilom prispevka. </t>
  </si>
  <si>
    <t>Vse postavke za izkope zajemajo izkop, nakladanje na kamion in odvoz na deponijo do 20km.</t>
  </si>
  <si>
    <t>Vsi vgrajeni materiali vključujejo tudi dobavo.</t>
  </si>
  <si>
    <t>V enotni ceni finega asfalta je potrebno zajeti tudi pobrizg z bitumensko emulzijo (0,5kg/m2) in čiščenje vozišča.</t>
  </si>
  <si>
    <t xml:space="preserve">Vsi pokrovi jaškov v vozišču vključujejo dobavo z AB obročem. </t>
  </si>
  <si>
    <t>Vsi hladni stiki na obrabni plasti morajo biti obdelani z bitumensko lepilno zmesjo</t>
  </si>
  <si>
    <t>V ceni je potrebno upoštevati notranjo kontrolo (tekoče preiskave)</t>
  </si>
  <si>
    <t xml:space="preserve">Vse ostale površine, ki jih bo izvajalec potreboval za gradnjo in za organizacijo gradbišč, si bo moral priskbeti sam na svoje stroške.   </t>
  </si>
  <si>
    <t>V ENOTNIH CENAH MORAJO BITI ZAJETI TUDI STROŠKI:</t>
  </si>
  <si>
    <t>Izvajalec je dolžan izvesti vsa dela kvalitetno, v skladu s predpisi, projektom, tehničnimi pogoji in v skladu z dobro gradbeno prakso.</t>
  </si>
  <si>
    <t>V postavkah kjer zemeljska dela niso posebej zavedena so le ta zajeta v sklopu osnovnih postavk za zemeljska dela.</t>
  </si>
  <si>
    <t>Pri zemeljskih delih je uporabljena kategorizacija v skladu z Dopolnili splošnih in tehničnih pogojev IV. knjiga (2001).</t>
  </si>
  <si>
    <t>Izvajalec mora v enotnih cenah upoštevati naslednje stroške, v kolikor le-ti niso upoštevani v posebnih postavkah:</t>
  </si>
  <si>
    <t>- vse stroške za pridobitev začasnih površin za gradnjo izven delovnega pasu (soglasja, odškodnine, itd.);</t>
  </si>
  <si>
    <t>- vse stroške v zvezi z začasnim odvozom, deponiranjem in vračanjem izkopanega materiala na mestih, kjer ga ne bo možno deponirati na gradbišču;</t>
  </si>
  <si>
    <t>- vse stroške za pridobitev elaborata prometne zapore; vsi stroški BCP;</t>
  </si>
  <si>
    <t>- vse stroške za izdelavo Poročila BCP</t>
  </si>
  <si>
    <t>- vse stroške priprave tabele Kazalniki;</t>
  </si>
  <si>
    <t>- vse stroške izdelave geodetskega načrta;</t>
  </si>
  <si>
    <t>- vse stroške za postavitev gradbišča, gradbiščnih objektov, ureditev začasnih deponij, tekoče vzdrževanje in odstranitev gradbišča;</t>
  </si>
  <si>
    <t>-vse stroške v zvezi z vzdrževanjem vozišča po katerem teče promet, vključno z močenjem makadamskega vozišča v primeru prašenja (najmanj 4 x na dan)</t>
  </si>
  <si>
    <t>- deponije si zagotavlja izvajalec sam na lastne stroške;</t>
  </si>
  <si>
    <t>- vse stroške za sanacijo in kultiviranje površin delovnega pasu in gradbiščnih površin po odstranitvi objektov;</t>
  </si>
  <si>
    <t>- vse stroške v zvezi s transporti po javnih poteh in cestah: morebitne odškodnine, morebitne sanacije cestišč zaradi poškodb med gradnjo itd.</t>
  </si>
  <si>
    <t>- vsi stroški za zagotavljanje varnosti in zdravja pri delu, zlasti stroške za vsa dela, ki izhajajo iz zahtev Varnostnega načrta</t>
  </si>
  <si>
    <t>- stroški odvoda meteorne vode iz gradbene jame in vode, ki se izceja iz bočnih strani izkopa, če je potrebno</t>
  </si>
  <si>
    <t xml:space="preserve">- vsa črpanja vode in ureditev  začasnega odvodnajvanja  z črpanjem obstoječe kanalizacije </t>
  </si>
  <si>
    <t>- stroški dela v kampadah zaradi oteženih geoloških razmer</t>
  </si>
  <si>
    <t>- stroški dela v nagnjenem terenu</t>
  </si>
  <si>
    <t>- stroški oteženega izkopa v mokrem terenu, izkop v vodi, prekop potokov itd.</t>
  </si>
  <si>
    <t xml:space="preserve">Dobava, montaža, uporaba in demontaža varovalnega opaža jarka v vertikalnem izkopu. </t>
  </si>
  <si>
    <t>Vsi izkopi, prevozi in zasipi se obračunavajo v raščenem stanju oziroma vgrajenem.</t>
  </si>
  <si>
    <t>Izvajalec mora tekom gradnje zagotoviti dostope do okoliških stanovanjskih objektov.</t>
  </si>
  <si>
    <t>Ravnanje z odpadki</t>
  </si>
  <si>
    <t>-</t>
  </si>
  <si>
    <t>Na gradbišču je potrebno zagotoviti ustrezno ravnanje z odpadki skladno z Uredbo o ravnanju z odpadki, ki nastanejo pri gradbenih delih.</t>
  </si>
  <si>
    <t xml:space="preserve">Nevarne odpadke je potrebno zbirati ločeno in jih predajati pooblaščeni organizaciji za zbiranje ali obdelavo nevarnih odpadkov, kar mora biti ustrezno evidentirano. Začasno skladiščenje nevarnih odpadkov  biti urejeno tako, da je preprečen direktni vnos, izpiranje ali izluževanje nevarnih kemikalij v tla in  vode-skladiščne posode morajo biti zaprte in odporne na skladiščene nevarne odpadke ter ustrezno označene (naziv odpadka, klasifikacijska številka odpadka). </t>
  </si>
  <si>
    <t>Z odpadki, ki vsebujejo azbest, je potrebno ustrezno ravnati, skladno z Uredbo o ravnanju z odpadki, ki vsebujejo azbest.</t>
  </si>
  <si>
    <t>Kulturna dediščina</t>
  </si>
  <si>
    <t>Objekte in območja kulturne dediščine, ki se nahajajo v neposredni bližini ali znotraj območja gradnje, je potrebno varovati pred poškodbami ali uničenjem.</t>
  </si>
  <si>
    <t>Čez objekte in območja KD ne smejo potekati gradbiščne poti, obvozi, vanje ne smejo biti premaknjene potrebne premaknitve komunalne, energetske in telekomunikacijske infrastrukture.</t>
  </si>
  <si>
    <t>Narava</t>
  </si>
  <si>
    <t>Pri pripravi osnovnega terminskega plana je potrebno upoštevati časovne omejitve z vidika varstva prostoživečih živali:</t>
  </si>
  <si>
    <t xml:space="preserve">Ni dovoljeno izvajati del, ki lahko povzročijo kalnost vodotoka. </t>
  </si>
  <si>
    <t>Kakovost zraka</t>
  </si>
  <si>
    <r>
      <rPr>
        <sz val="10"/>
        <color indexed="8"/>
        <rFont val="Arial"/>
        <family val="2"/>
        <charset val="238"/>
      </rPr>
      <t xml:space="preserve">Upoštevati je potrebno določila Uredbe o preprečevanju in zmanjšanju emisije delcev z gradbišča </t>
    </r>
    <r>
      <rPr>
        <sz val="10"/>
        <rFont val="Arial"/>
        <family val="2"/>
        <charset val="238"/>
      </rPr>
      <t>(</t>
    </r>
    <r>
      <rPr>
        <sz val="10"/>
        <color indexed="8"/>
        <rFont val="Arial"/>
        <family val="2"/>
        <charset val="238"/>
      </rPr>
      <t>Ur. list RS, št. 21/11</t>
    </r>
    <r>
      <rPr>
        <sz val="10"/>
        <rFont val="Arial"/>
        <family val="2"/>
        <charset val="238"/>
      </rPr>
      <t>)</t>
    </r>
    <r>
      <rPr>
        <sz val="10"/>
        <color indexed="8"/>
        <rFont val="Arial"/>
        <family val="2"/>
        <charset val="238"/>
      </rPr>
      <t>.</t>
    </r>
  </si>
  <si>
    <t>Ukrepi za zmanjševanje emisij prašnih delcev morajo vključevati predvsem naslednje ukrepe:</t>
  </si>
  <si>
    <t>preprečevanje prašenja z odkritih delov območja gradbišča; ukrep zahteva redno vlaženje in čiščenje gradbiščnih in manipulativnih površin.</t>
  </si>
  <si>
    <t>redno čiščenje prometnih površin na območju urejanja in javnih prometnih površin. Ukrep vključuje čiščenje in vlaženje gradbiščnih poti, čiščenje mehanizacije in tovornih vozil na območju prehodov iz gradbiščnih platojev na transportne ceste.</t>
  </si>
  <si>
    <t>upoštevanje emisijskih norm v skladu s predpisi, ki urejajo področje emisij pri začasnih gradbenih objektih, gradbeni mehanizaciji in transportnih sredstvih.</t>
  </si>
  <si>
    <t>RAZNO</t>
  </si>
  <si>
    <t>Izvajalec mora priskrbeti prostor za sestanke za minimalno 8 ljudi.</t>
  </si>
  <si>
    <t>Izdelava geodetskega posnetka izvedenega stanja</t>
  </si>
  <si>
    <t>Priprava in organizacija gradbišča z vsemi objekti (postavitev in odstranitev začasnih objektov) instalacijami in orodji, odstranitvijo humusa, zagotovitvijo varnostnih in higiensko tehničnih pogojev in predpisanimi oznakami gradbišča, vključno z  demontažo in odvozom gradbiščnih naprav in objektov in zagotovitvijo prvotnega stanja na uporabljenih površinah.</t>
  </si>
  <si>
    <t>1.2. Organizacija gradbišča</t>
  </si>
  <si>
    <t>SKUPNA DELA - Organizacija gradbišča</t>
  </si>
  <si>
    <t>LIST 0</t>
  </si>
  <si>
    <t xml:space="preserve">Prestavitev prometnega znaka -kažipotov </t>
  </si>
  <si>
    <t>Prestavitev prometnega znaka s stranico kvadrat 900 mm</t>
  </si>
  <si>
    <t>1.2.2 Odstranitev prometne signalizacije in opreme</t>
  </si>
  <si>
    <t>Rezanje in rušenje asfalta, odstranjevanje ruševin in odvoz v deponijo vključno s plačilom komunalne takse.</t>
  </si>
  <si>
    <t xml:space="preserve">Izkop in komplet dobava ter vgradnja  tipskega betonskega temelja 100x100x100 cm z uvodnim jaškom 40x40cm s pokrovom.
Jašek se vgradi na podložni beton. ter zasuje s pustim betonom. 
Tip jaška JADRANKA 100x100x100, ali ustrezenl </t>
  </si>
  <si>
    <t>CR KABELSKA KANALIZACIJA -  GRADBENI DEL</t>
  </si>
  <si>
    <t>Zasip z zrnato kamnino - 3. kategorije - strojno (kanalizacija, prepusti in jaški) iz kamnoloma</t>
  </si>
  <si>
    <t>2.3. Izdelava varnostnega načrta</t>
  </si>
  <si>
    <t>Izdelava varnostnega načrta</t>
  </si>
  <si>
    <t>Izdelava pogodbenega števila izvodov projektne dokumentacije izvedenih del (PID) in navodil za obratovanje in vzdrževanje objekta (NOV) ter priprava tabele Kazalniki</t>
  </si>
  <si>
    <t>Izdelava načrta gospodarjenja z gradbenimi odpadki</t>
  </si>
  <si>
    <t>2.4. Izdelava načrta gospodarjenja z gradbenimi odpadki</t>
  </si>
  <si>
    <t>TUJE STORITVE - Izdelava varnostnega načrta</t>
  </si>
  <si>
    <t>TUJE STORITVE - Izdelava načrta gospodarjenja z gradbenimi odpadki</t>
  </si>
  <si>
    <t>3. IZDELAVA MERITEV (RAZSVETLJAVE, KABLOVODOV, OZEMLJITEV, ...)</t>
  </si>
  <si>
    <t>Izdelava meritev (razsvetljave, kablovodov, ozemljitev,…)</t>
  </si>
  <si>
    <t xml:space="preserve">Zarisovanje, pregled, priklopi, instalacijske meritve, spuščanje v pogon
</t>
  </si>
  <si>
    <t>Zavarovanje gradbišča v času gradnje  z izbrano zaporo prometa - postavitev in vzdrževanje zapore po potrjenem ceniku koncesionarja. Vrednost postavke je že fiksno določena v višini 20.000,00 € in jo ponudnik ne more/ne sme spreminjati. Obračun se vrši na podlagi računov koncesionarja  in potrditve s strani nadzora.</t>
  </si>
  <si>
    <t>Projektantski nadzor. Vrednost postavke je že fiksno določena v višini 10.000,00 € in jo ponudnik ne more/ne sme spreminjati. Obračun projektantskega nadzora se bo izvedel po dokazljivih dejanskih stroških na podlagi računa izvajalca projektantskega nadzora in po predhodni potrditvi nadzora.</t>
  </si>
  <si>
    <t>Elektrodistribucijski nadzor. Vrednost postavke je že fiksno določena v višini 500,00 € in jo ponudnik ne more/ne sme spreminjati. Obračun elektro nadzora se bo izvedel po dokazljivih dejanskih stroških na podlagi računa izvajalca projektantskega nadzora in po predhodni potrditvi nadzora.</t>
  </si>
  <si>
    <t xml:space="preserve">Geotehnični nadzor. Vrednost postavke je že fiksno določena v višini 4.000,00 € in jo ponudnik ne more/ne sme spreminjati. Obračun geotehničnega nadzora  se bo izvedel po dokazljivih dejanskih stroških na podlagi računa izvajalca geotehničnega nadzora in po predhodni potrditvi inženirja. </t>
  </si>
  <si>
    <t xml:space="preserve">Izvedba drenažno filterskega sloja okrog vzdolžne drenažne cevi iz kamnolomskega materjala. Upoštevati je nabavo, dovoz in vgradnjo materiala.                                   </t>
  </si>
  <si>
    <t>Obnova AB robnega venca na obstoječi mostni konstrukciji, z vsemi pomožnimi deli, š=1,4m</t>
  </si>
  <si>
    <t>Izdelava obrabne in zaporne plasti bitumenskega betona AC 11 surf Pm B45/80-50, A2 iz zmesi zrn iz silikatnih in cestogradbenega bitumna v debelini 4 cm - CESTA</t>
  </si>
  <si>
    <t>Izdelava vzolžne in prečne drenaže, globine do 1m, iz cevi iz plastičnih mas, dvoslojnih rebrastih PEHD cevi DN160/138, vgrajenih na podložno plast iz cementnega betona, odprtine za vstop vode so porazdeljene po temenskem krožnem obodu cevi znotraj 120 stopinjskega središčnega kota.</t>
  </si>
  <si>
    <t>Izdelava drenažnokanalizacijske dvoplastne cevi SN8 iz polietilena, vključno s podložno plastjo iz cementnega betona, premera 20cm, v globini do 1,0m</t>
  </si>
  <si>
    <t>Izdelava drenažnokanalizacijske dvoplastne cevi SN8 iz polietilena, vključno s podložno plastjo iz cementnega betona, premera 25cm, v globini do 1,0m</t>
  </si>
  <si>
    <t>4.3 GLOBINSKO ODVODNJAVANJE – KANALIZACIJA</t>
  </si>
  <si>
    <t>Izdelava kanalizacije iz cevi SN8 iz polietilena, vključno s podložno plastjo iz zmesi kamnitih zrn, premera 20cm, v globini do 1,0m</t>
  </si>
  <si>
    <t>Stalni ali občasni geološki nadzor pri gradnji objekta vključuje razna merjenja ali izračune stabilnosti objekta glede na geološke razmere terena.
Vrednost postavke je že fiksno določena v višini 3.000,00 € in jo ponudnik ne more/ne sme spreminjati. Obračun geološkga nadzora se bo izvedel po dokazljivih dejanskih stroških na podlagi računa izvajalca geološkga nadzora in po predhodni potrditvi inženirja.</t>
  </si>
  <si>
    <r>
      <t>Svetilka NAIT MT-36LED 3000K 70W H ali svetilka s podobnimi karakteristikami</t>
    </r>
    <r>
      <rPr>
        <b/>
        <sz val="11"/>
        <rFont val="Calibri Light"/>
        <family val="2"/>
        <charset val="238"/>
        <scheme val="major"/>
      </rPr>
      <t xml:space="preserve">
</t>
    </r>
  </si>
  <si>
    <t>spremenjena postavka</t>
  </si>
  <si>
    <t>Izdelava zgornje nosilne plasti bituminiziranega drobljenca (base) AC 16 B50/70, A4 v debelini 5 cm-priključek</t>
  </si>
  <si>
    <t>31.336 Izravnava asfaltne podlage z bituminiziranim drobljencem (base) zrnavosti 0/16 mm</t>
  </si>
  <si>
    <t xml:space="preserve">Izdelava s cementom vezane (stabilizirane) nosilne plasti drobljenca v debelini 25 cm. Vgrajevanje skladno s posebnimi tehničnimi pogoji. Količina cementa C12/15 znaša 260 kg/m3
</t>
  </si>
  <si>
    <t>Dobava in vgradnja jeklene cevi fi 110 mm. Cev se pritrdi na obstoječo mostno konstrukcijo.</t>
  </si>
  <si>
    <t>detajl
spremenjena postavka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</si>
</sst>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0.00\ &quot;€&quot;;\-#,##0.00\ &quot;€&quot;"/>
    <numFmt numFmtId="43" formatCode="_-* #,##0.00_-;\-* #,##0.00_-;_-* &quot;-&quot;??_-;_-@_-"/>
    <numFmt numFmtId="164" formatCode="_ * #,##0.00_-\ _S_I_T_ ;_ * #,##0.00\-\ _S_I_T_ ;_ * &quot;-&quot;??_-\ _S_I_T_ ;_ @_ "/>
    <numFmt numFmtId="165" formatCode="#,##0.0"/>
    <numFmt numFmtId="166" formatCode="dd/mm/yy"/>
    <numFmt numFmtId="167" formatCode="#,##0.00\ [$SIT-424];[Red]\-#,##0.00\ [$SIT-424]"/>
    <numFmt numFmtId="168" formatCode="#,##0.00&quot; €&quot;"/>
    <numFmt numFmtId="169" formatCode="_-* #,##0.00\ _€_-;\-* #,##0.00\ _€_-;_-* &quot;-&quot;??\ _€_-;_-@_-"/>
  </numFmts>
  <fonts count="38">
    <font>
      <sz val="11"/>
      <color theme="1"/>
      <name val="Calibri"/>
      <family val="2"/>
      <charset val="238"/>
      <scheme val="minor"/>
    </font>
    <font>
      <sz val="11"/>
      <color theme="1"/>
      <name val="Calibri"/>
      <family val="2"/>
      <charset val="238"/>
      <scheme val="minor"/>
    </font>
    <font>
      <i/>
      <sz val="10"/>
      <name val="SL Dutch"/>
    </font>
    <font>
      <sz val="14"/>
      <color theme="1"/>
      <name val="Calibri Light"/>
      <family val="2"/>
      <charset val="238"/>
      <scheme val="major"/>
    </font>
    <font>
      <b/>
      <sz val="14"/>
      <color theme="1"/>
      <name val="Calibri Light"/>
      <family val="2"/>
      <charset val="238"/>
      <scheme val="major"/>
    </font>
    <font>
      <b/>
      <sz val="14"/>
      <color rgb="FFFF0000"/>
      <name val="Calibri Light"/>
      <family val="2"/>
      <charset val="238"/>
      <scheme val="major"/>
    </font>
    <font>
      <sz val="11"/>
      <color theme="1"/>
      <name val="Calibri Light"/>
      <family val="2"/>
      <charset val="238"/>
      <scheme val="major"/>
    </font>
    <font>
      <b/>
      <sz val="11"/>
      <color theme="1"/>
      <name val="Calibri Light"/>
      <family val="2"/>
      <charset val="238"/>
      <scheme val="major"/>
    </font>
    <font>
      <b/>
      <sz val="11"/>
      <color indexed="8"/>
      <name val="Calibri Light"/>
      <family val="2"/>
      <charset val="238"/>
      <scheme val="major"/>
    </font>
    <font>
      <b/>
      <sz val="11"/>
      <name val="Calibri Light"/>
      <family val="2"/>
      <charset val="238"/>
      <scheme val="major"/>
    </font>
    <font>
      <sz val="11"/>
      <name val="Calibri Light"/>
      <family val="2"/>
      <charset val="238"/>
      <scheme val="major"/>
    </font>
    <font>
      <sz val="10"/>
      <name val="Arial"/>
      <family val="2"/>
      <charset val="238"/>
    </font>
    <font>
      <sz val="10"/>
      <color indexed="8"/>
      <name val="Arial"/>
      <family val="2"/>
      <charset val="238"/>
    </font>
    <font>
      <sz val="11"/>
      <color indexed="8"/>
      <name val="Calibri Light"/>
      <family val="2"/>
      <charset val="238"/>
      <scheme val="major"/>
    </font>
    <font>
      <sz val="10"/>
      <name val="Calibri Light"/>
      <family val="2"/>
      <charset val="238"/>
      <scheme val="major"/>
    </font>
    <font>
      <b/>
      <i/>
      <sz val="10"/>
      <name val="Calibri Light"/>
      <family val="2"/>
      <charset val="238"/>
      <scheme val="major"/>
    </font>
    <font>
      <sz val="11"/>
      <color indexed="17"/>
      <name val="Calibri Light"/>
      <family val="2"/>
      <charset val="238"/>
      <scheme val="major"/>
    </font>
    <font>
      <sz val="10"/>
      <color indexed="8"/>
      <name val="Calibri Light"/>
      <family val="2"/>
      <charset val="238"/>
      <scheme val="major"/>
    </font>
    <font>
      <vertAlign val="superscript"/>
      <sz val="11"/>
      <color indexed="8"/>
      <name val="Calibri Light"/>
      <family val="2"/>
      <charset val="238"/>
      <scheme val="major"/>
    </font>
    <font>
      <b/>
      <sz val="10"/>
      <name val="Calibri Light"/>
      <family val="2"/>
      <charset val="238"/>
      <scheme val="major"/>
    </font>
    <font>
      <vertAlign val="superscript"/>
      <sz val="11"/>
      <name val="Calibri Light"/>
      <family val="2"/>
      <charset val="238"/>
      <scheme val="major"/>
    </font>
    <font>
      <i/>
      <sz val="10"/>
      <name val="Calibri Light"/>
      <family val="2"/>
      <charset val="238"/>
      <scheme val="major"/>
    </font>
    <font>
      <sz val="12"/>
      <name val="Calibri Light"/>
      <family val="2"/>
      <charset val="238"/>
      <scheme val="major"/>
    </font>
    <font>
      <i/>
      <sz val="10"/>
      <color rgb="FFFF0000"/>
      <name val="Calibri Light"/>
      <family val="2"/>
      <charset val="238"/>
      <scheme val="major"/>
    </font>
    <font>
      <i/>
      <sz val="11"/>
      <color rgb="FFFF0000"/>
      <name val="Calibri Light"/>
      <family val="2"/>
      <charset val="238"/>
      <scheme val="major"/>
    </font>
    <font>
      <b/>
      <sz val="11"/>
      <color theme="1"/>
      <name val="Calibri"/>
      <family val="2"/>
      <charset val="238"/>
      <scheme val="minor"/>
    </font>
    <font>
      <sz val="10"/>
      <name val="Arial"/>
      <family val="2"/>
      <charset val="238"/>
    </font>
    <font>
      <sz val="11"/>
      <color theme="1"/>
      <name val="Calibri"/>
      <family val="2"/>
      <scheme val="minor"/>
    </font>
    <font>
      <sz val="10"/>
      <color theme="1"/>
      <name val="Arial"/>
      <family val="2"/>
      <charset val="238"/>
    </font>
    <font>
      <sz val="10"/>
      <name val="Arial CE"/>
      <charset val="238"/>
    </font>
    <font>
      <b/>
      <sz val="10"/>
      <color theme="1"/>
      <name val="Arial"/>
      <family val="2"/>
      <charset val="238"/>
    </font>
    <font>
      <b/>
      <u/>
      <sz val="10"/>
      <color theme="1"/>
      <name val="Arial"/>
      <family val="2"/>
      <charset val="238"/>
    </font>
    <font>
      <sz val="10"/>
      <color rgb="FF000000"/>
      <name val="Arial"/>
      <family val="2"/>
      <charset val="238"/>
    </font>
    <font>
      <b/>
      <sz val="10"/>
      <color rgb="FF000000"/>
      <name val="Arial"/>
      <family val="2"/>
      <charset val="238"/>
    </font>
    <font>
      <sz val="10"/>
      <color theme="1"/>
      <name val="GreekC"/>
      <charset val="238"/>
    </font>
    <font>
      <sz val="8"/>
      <name val="Calibri"/>
      <family val="2"/>
      <charset val="238"/>
      <scheme val="minor"/>
    </font>
    <font>
      <sz val="11"/>
      <name val="Calibri"/>
      <family val="2"/>
      <charset val="238"/>
      <scheme val="minor"/>
    </font>
    <font>
      <sz val="10"/>
      <color rgb="FFFF0000"/>
      <name val="Calibri Light"/>
      <family val="2"/>
      <charset val="238"/>
      <scheme val="major"/>
    </font>
  </fonts>
  <fills count="11">
    <fill>
      <patternFill patternType="none"/>
    </fill>
    <fill>
      <patternFill patternType="gray125"/>
    </fill>
    <fill>
      <patternFill patternType="solid">
        <fgColor theme="0" tint="-0.249977111117893"/>
        <bgColor indexed="64"/>
      </patternFill>
    </fill>
    <fill>
      <patternFill patternType="solid">
        <fgColor indexed="9"/>
        <bgColor indexed="26"/>
      </patternFill>
    </fill>
    <fill>
      <patternFill patternType="solid">
        <fgColor theme="0"/>
        <bgColor indexed="64"/>
      </patternFill>
    </fill>
    <fill>
      <patternFill patternType="solid">
        <fgColor rgb="FFFFC000"/>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s>
  <borders count="16">
    <border>
      <left/>
      <right/>
      <top/>
      <bottom/>
      <diagonal/>
    </border>
    <border>
      <left/>
      <right/>
      <top/>
      <bottom style="medium">
        <color indexed="64"/>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right style="double">
        <color indexed="64"/>
      </right>
      <top/>
      <bottom/>
      <diagonal/>
    </border>
    <border>
      <left/>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auto="1"/>
      </top>
      <bottom style="double">
        <color auto="1"/>
      </bottom>
      <diagonal/>
    </border>
    <border>
      <left style="thin">
        <color auto="1"/>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medium">
        <color indexed="64"/>
      </left>
      <right style="medium">
        <color indexed="64"/>
      </right>
      <top style="medium">
        <color indexed="64"/>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12">
    <xf numFmtId="0" fontId="0" fillId="0" borderId="0"/>
    <xf numFmtId="43" fontId="1" fillId="0" borderId="0" applyFont="0" applyFill="0" applyBorder="0" applyAlignment="0" applyProtection="0"/>
    <xf numFmtId="1" fontId="2" fillId="0" borderId="0" applyProtection="0"/>
    <xf numFmtId="0" fontId="11" fillId="0" borderId="0"/>
    <xf numFmtId="164" fontId="11" fillId="0" borderId="0" applyFont="0" applyFill="0" applyBorder="0" applyAlignment="0" applyProtection="0"/>
    <xf numFmtId="9" fontId="11" fillId="0" borderId="0" applyFont="0" applyFill="0" applyBorder="0" applyAlignment="0" applyProtection="0"/>
    <xf numFmtId="0" fontId="11" fillId="0" borderId="0"/>
    <xf numFmtId="0" fontId="12" fillId="0" borderId="0" applyNumberFormat="0" applyFill="0" applyBorder="0" applyProtection="0"/>
    <xf numFmtId="0" fontId="26" fillId="0" borderId="0"/>
    <xf numFmtId="0" fontId="27" fillId="0" borderId="0"/>
    <xf numFmtId="0" fontId="29" fillId="0" borderId="0"/>
    <xf numFmtId="0" fontId="11" fillId="0" borderId="0"/>
  </cellStyleXfs>
  <cellXfs count="465">
    <xf numFmtId="0" fontId="0" fillId="0" borderId="0" xfId="0"/>
    <xf numFmtId="0" fontId="3" fillId="2" borderId="0" xfId="0" applyFont="1" applyFill="1" applyBorder="1" applyAlignment="1">
      <alignment horizontal="left" vertical="center"/>
    </xf>
    <xf numFmtId="0" fontId="3" fillId="0" borderId="0" xfId="0" applyFont="1" applyBorder="1" applyAlignment="1">
      <alignment vertical="center"/>
    </xf>
    <xf numFmtId="0" fontId="3" fillId="2" borderId="1" xfId="0" applyFont="1" applyFill="1" applyBorder="1" applyAlignment="1">
      <alignment horizontal="left" vertical="center"/>
    </xf>
    <xf numFmtId="0" fontId="5" fillId="2" borderId="1" xfId="0" applyFont="1" applyFill="1" applyBorder="1" applyAlignment="1">
      <alignment vertical="center"/>
    </xf>
    <xf numFmtId="43" fontId="3" fillId="2" borderId="1" xfId="1" applyFont="1" applyFill="1" applyBorder="1" applyAlignment="1">
      <alignment vertical="center"/>
    </xf>
    <xf numFmtId="43" fontId="4" fillId="2" borderId="1" xfId="1" applyFont="1" applyFill="1" applyBorder="1" applyAlignment="1">
      <alignment vertical="center"/>
    </xf>
    <xf numFmtId="0" fontId="6" fillId="0" borderId="0" xfId="0" applyFont="1" applyBorder="1" applyAlignment="1">
      <alignment horizontal="left"/>
    </xf>
    <xf numFmtId="0" fontId="6" fillId="0" borderId="0" xfId="0" applyFont="1" applyBorder="1"/>
    <xf numFmtId="43" fontId="6" fillId="0" borderId="0" xfId="1" applyFont="1" applyBorder="1"/>
    <xf numFmtId="43" fontId="7" fillId="0" borderId="0" xfId="1" applyFont="1" applyBorder="1"/>
    <xf numFmtId="0" fontId="6" fillId="0" borderId="0" xfId="0" applyFont="1" applyBorder="1" applyAlignment="1">
      <alignment horizontal="left" vertical="center"/>
    </xf>
    <xf numFmtId="0" fontId="13" fillId="0" borderId="0" xfId="3" applyFont="1" applyAlignment="1">
      <alignment vertical="top"/>
    </xf>
    <xf numFmtId="3" fontId="13" fillId="0" borderId="0" xfId="3" applyNumberFormat="1" applyFont="1" applyAlignment="1">
      <alignment vertical="top"/>
    </xf>
    <xf numFmtId="0" fontId="13" fillId="0" borderId="0" xfId="3" applyFont="1" applyAlignment="1">
      <alignment vertical="top" wrapText="1"/>
    </xf>
    <xf numFmtId="0" fontId="14" fillId="0" borderId="0" xfId="3" applyFont="1"/>
    <xf numFmtId="0" fontId="13" fillId="5" borderId="0" xfId="3" applyFont="1" applyFill="1" applyAlignment="1">
      <alignment vertical="top"/>
    </xf>
    <xf numFmtId="3" fontId="13" fillId="5" borderId="0" xfId="3" applyNumberFormat="1" applyFont="1" applyFill="1" applyAlignment="1">
      <alignment vertical="top"/>
    </xf>
    <xf numFmtId="0" fontId="13" fillId="5" borderId="0" xfId="3" applyFont="1" applyFill="1" applyAlignment="1">
      <alignment vertical="top" wrapText="1"/>
    </xf>
    <xf numFmtId="0" fontId="14" fillId="0" borderId="0" xfId="3" applyFont="1" applyBorder="1"/>
    <xf numFmtId="3" fontId="8" fillId="0" borderId="0" xfId="3" applyNumberFormat="1" applyFont="1" applyAlignment="1">
      <alignment horizontal="left" vertical="top"/>
    </xf>
    <xf numFmtId="0" fontId="10" fillId="0" borderId="0" xfId="3" applyFont="1"/>
    <xf numFmtId="0" fontId="13" fillId="0" borderId="0" xfId="3" applyFont="1" applyAlignment="1">
      <alignment horizontal="left" vertical="top"/>
    </xf>
    <xf numFmtId="0" fontId="9" fillId="0" borderId="0" xfId="3" applyFont="1" applyAlignment="1">
      <alignment vertical="top"/>
    </xf>
    <xf numFmtId="3" fontId="9" fillId="0" borderId="0" xfId="3" applyNumberFormat="1" applyFont="1" applyAlignment="1">
      <alignment vertical="top"/>
    </xf>
    <xf numFmtId="0" fontId="9" fillId="0" borderId="0" xfId="3" applyFont="1" applyAlignment="1">
      <alignment vertical="top" wrapText="1"/>
    </xf>
    <xf numFmtId="165" fontId="10" fillId="0" borderId="0" xfId="3" applyNumberFormat="1" applyFont="1"/>
    <xf numFmtId="4" fontId="10" fillId="0" borderId="0" xfId="3" applyNumberFormat="1" applyFont="1"/>
    <xf numFmtId="0" fontId="10" fillId="0" borderId="0" xfId="3" applyFont="1" applyAlignment="1">
      <alignment vertical="top"/>
    </xf>
    <xf numFmtId="0" fontId="10" fillId="0" borderId="0" xfId="3" applyFont="1" applyAlignment="1">
      <alignment vertical="top" wrapText="1"/>
    </xf>
    <xf numFmtId="4" fontId="9" fillId="0" borderId="0" xfId="3" applyNumberFormat="1" applyFont="1"/>
    <xf numFmtId="165" fontId="14" fillId="0" borderId="0" xfId="3" applyNumberFormat="1" applyFont="1"/>
    <xf numFmtId="3" fontId="10" fillId="0" borderId="0" xfId="3" applyNumberFormat="1" applyFont="1" applyAlignment="1">
      <alignment vertical="top"/>
    </xf>
    <xf numFmtId="0" fontId="19" fillId="0" borderId="0" xfId="3" applyFont="1"/>
    <xf numFmtId="0" fontId="3" fillId="2" borderId="0" xfId="0" applyFont="1" applyFill="1" applyBorder="1" applyAlignment="1">
      <alignment horizontal="left" vertical="top"/>
    </xf>
    <xf numFmtId="0" fontId="3" fillId="2" borderId="1" xfId="0" applyFont="1" applyFill="1" applyBorder="1" applyAlignment="1">
      <alignment horizontal="left" vertical="top"/>
    </xf>
    <xf numFmtId="165" fontId="13" fillId="0" borderId="0" xfId="3" applyNumberFormat="1" applyFont="1" applyAlignment="1">
      <alignment vertical="top"/>
    </xf>
    <xf numFmtId="165" fontId="13" fillId="5" borderId="0" xfId="3" applyNumberFormat="1" applyFont="1" applyFill="1" applyAlignment="1">
      <alignment vertical="top"/>
    </xf>
    <xf numFmtId="4" fontId="10" fillId="0" borderId="0" xfId="3" applyNumberFormat="1" applyFont="1" applyAlignment="1" applyProtection="1">
      <alignment vertical="top"/>
      <protection locked="0"/>
    </xf>
    <xf numFmtId="4" fontId="10" fillId="0" borderId="0" xfId="3" applyNumberFormat="1" applyFont="1" applyAlignment="1">
      <alignment vertical="top"/>
    </xf>
    <xf numFmtId="4" fontId="9" fillId="0" borderId="0" xfId="3" applyNumberFormat="1" applyFont="1" applyAlignment="1">
      <alignment vertical="top"/>
    </xf>
    <xf numFmtId="0" fontId="3" fillId="0" borderId="0" xfId="0" applyFont="1" applyBorder="1" applyAlignment="1">
      <alignment horizontal="left" vertical="top"/>
    </xf>
    <xf numFmtId="0" fontId="5" fillId="2" borderId="1" xfId="0" applyFont="1" applyFill="1" applyBorder="1" applyAlignment="1">
      <alignment horizontal="left" vertical="top"/>
    </xf>
    <xf numFmtId="43" fontId="3" fillId="2" borderId="1" xfId="1" applyFont="1" applyFill="1" applyBorder="1" applyAlignment="1">
      <alignment horizontal="left" vertical="top"/>
    </xf>
    <xf numFmtId="43" fontId="4" fillId="2" borderId="1" xfId="1" applyFont="1" applyFill="1" applyBorder="1" applyAlignment="1">
      <alignment horizontal="left" vertical="top"/>
    </xf>
    <xf numFmtId="3" fontId="13" fillId="0" borderId="0" xfId="3" applyNumberFormat="1" applyFont="1" applyAlignment="1">
      <alignment horizontal="left" vertical="top"/>
    </xf>
    <xf numFmtId="0" fontId="13" fillId="0" borderId="0" xfId="3" applyFont="1" applyAlignment="1">
      <alignment horizontal="left" vertical="top" wrapText="1"/>
    </xf>
    <xf numFmtId="165" fontId="13" fillId="0" borderId="0" xfId="3" applyNumberFormat="1" applyFont="1" applyAlignment="1">
      <alignment horizontal="left" vertical="top"/>
    </xf>
    <xf numFmtId="0" fontId="14" fillId="0" borderId="0" xfId="3" applyFont="1" applyAlignment="1">
      <alignment horizontal="left" vertical="top"/>
    </xf>
    <xf numFmtId="0" fontId="8" fillId="5" borderId="0" xfId="3" applyFont="1" applyFill="1" applyAlignment="1">
      <alignment horizontal="left" vertical="top"/>
    </xf>
    <xf numFmtId="3" fontId="13" fillId="5" borderId="0" xfId="3" applyNumberFormat="1" applyFont="1" applyFill="1" applyAlignment="1">
      <alignment horizontal="left" vertical="top"/>
    </xf>
    <xf numFmtId="0" fontId="13" fillId="5" borderId="0" xfId="3" applyFont="1" applyFill="1" applyAlignment="1">
      <alignment horizontal="left" vertical="top" wrapText="1"/>
    </xf>
    <xf numFmtId="0" fontId="13" fillId="5" borderId="0" xfId="3" applyFont="1" applyFill="1" applyAlignment="1">
      <alignment horizontal="left" vertical="top"/>
    </xf>
    <xf numFmtId="165" fontId="13" fillId="5" borderId="0" xfId="3" applyNumberFormat="1" applyFont="1" applyFill="1" applyAlignment="1">
      <alignment horizontal="left" vertical="top"/>
    </xf>
    <xf numFmtId="0" fontId="13" fillId="0" borderId="0" xfId="3" applyFont="1" applyBorder="1" applyAlignment="1">
      <alignment horizontal="left" vertical="top"/>
    </xf>
    <xf numFmtId="3" fontId="13" fillId="0" borderId="0" xfId="3" applyNumberFormat="1" applyFont="1" applyBorder="1" applyAlignment="1">
      <alignment horizontal="left" vertical="top"/>
    </xf>
    <xf numFmtId="0" fontId="13" fillId="0" borderId="0" xfId="3" applyFont="1" applyBorder="1" applyAlignment="1">
      <alignment horizontal="left" vertical="top" wrapText="1"/>
    </xf>
    <xf numFmtId="165" fontId="13" fillId="0" borderId="0" xfId="3" applyNumberFormat="1" applyFont="1" applyBorder="1" applyAlignment="1">
      <alignment horizontal="left" vertical="top"/>
    </xf>
    <xf numFmtId="0" fontId="14" fillId="0" borderId="0" xfId="3" applyFont="1" applyBorder="1" applyAlignment="1">
      <alignment horizontal="left" vertical="top"/>
    </xf>
    <xf numFmtId="1" fontId="15" fillId="0" borderId="0" xfId="2" applyFont="1" applyBorder="1" applyAlignment="1" applyProtection="1">
      <alignment horizontal="left" vertical="top"/>
    </xf>
    <xf numFmtId="0" fontId="8" fillId="0" borderId="0" xfId="3" applyFont="1" applyAlignment="1">
      <alignment horizontal="left" vertical="top" wrapText="1"/>
    </xf>
    <xf numFmtId="4" fontId="8" fillId="0" borderId="2" xfId="3" applyNumberFormat="1" applyFont="1" applyBorder="1" applyAlignment="1">
      <alignment horizontal="left" vertical="top"/>
    </xf>
    <xf numFmtId="0" fontId="19" fillId="0" borderId="0" xfId="3" applyFont="1" applyAlignment="1">
      <alignment horizontal="left" vertical="top"/>
    </xf>
    <xf numFmtId="0" fontId="10" fillId="0" borderId="0" xfId="3" applyFont="1" applyAlignment="1">
      <alignment horizontal="left" vertical="top"/>
    </xf>
    <xf numFmtId="4" fontId="10" fillId="0" borderId="0" xfId="3" applyNumberFormat="1" applyFont="1" applyAlignment="1" applyProtection="1">
      <alignment horizontal="left" vertical="top"/>
      <protection locked="0"/>
    </xf>
    <xf numFmtId="0" fontId="9" fillId="0" borderId="0" xfId="3" applyFont="1" applyAlignment="1">
      <alignment horizontal="left" vertical="top"/>
    </xf>
    <xf numFmtId="0" fontId="9" fillId="0" borderId="0" xfId="3" applyFont="1" applyAlignment="1">
      <alignment horizontal="left" vertical="top" wrapText="1"/>
    </xf>
    <xf numFmtId="165" fontId="10" fillId="0" borderId="0" xfId="3" applyNumberFormat="1" applyFont="1" applyAlignment="1">
      <alignment horizontal="left" vertical="top"/>
    </xf>
    <xf numFmtId="4" fontId="10" fillId="0" borderId="0" xfId="3" applyNumberFormat="1" applyFont="1" applyAlignment="1">
      <alignment horizontal="left" vertical="top"/>
    </xf>
    <xf numFmtId="0" fontId="10" fillId="0" borderId="0" xfId="3" applyFont="1" applyAlignment="1">
      <alignment horizontal="left" vertical="top" wrapText="1"/>
    </xf>
    <xf numFmtId="165" fontId="14" fillId="0" borderId="0" xfId="3" applyNumberFormat="1" applyFont="1" applyAlignment="1">
      <alignment horizontal="left" vertical="top"/>
    </xf>
    <xf numFmtId="3" fontId="10" fillId="0" borderId="0" xfId="3" applyNumberFormat="1" applyFont="1" applyAlignment="1">
      <alignment horizontal="left" vertical="top"/>
    </xf>
    <xf numFmtId="0" fontId="16" fillId="0" borderId="0" xfId="3" applyFont="1" applyAlignment="1">
      <alignment horizontal="left" vertical="top"/>
    </xf>
    <xf numFmtId="3" fontId="16" fillId="0" borderId="0" xfId="3" applyNumberFormat="1" applyFont="1" applyAlignment="1">
      <alignment horizontal="left" vertical="top"/>
    </xf>
    <xf numFmtId="0" fontId="16" fillId="0" borderId="0" xfId="3" applyFont="1" applyAlignment="1">
      <alignment horizontal="left" vertical="top" wrapText="1"/>
    </xf>
    <xf numFmtId="165" fontId="16" fillId="0" borderId="0" xfId="3" applyNumberFormat="1" applyFont="1" applyAlignment="1">
      <alignment horizontal="left" vertical="top"/>
    </xf>
    <xf numFmtId="0" fontId="3" fillId="2" borderId="1" xfId="0" applyFont="1" applyFill="1" applyBorder="1" applyAlignment="1">
      <alignment horizontal="right" vertical="top"/>
    </xf>
    <xf numFmtId="4" fontId="13" fillId="0" borderId="0" xfId="3" applyNumberFormat="1" applyFont="1" applyAlignment="1">
      <alignment horizontal="right" vertical="top"/>
    </xf>
    <xf numFmtId="4" fontId="13" fillId="5" borderId="0" xfId="3" applyNumberFormat="1" applyFont="1" applyFill="1" applyAlignment="1">
      <alignment horizontal="right" vertical="top"/>
    </xf>
    <xf numFmtId="4" fontId="13" fillId="0" borderId="0" xfId="3" applyNumberFormat="1" applyFont="1" applyBorder="1" applyAlignment="1">
      <alignment horizontal="right" vertical="top"/>
    </xf>
    <xf numFmtId="4" fontId="13" fillId="0" borderId="3" xfId="3" applyNumberFormat="1" applyFont="1" applyBorder="1" applyAlignment="1">
      <alignment horizontal="right" vertical="top"/>
    </xf>
    <xf numFmtId="4" fontId="8" fillId="0" borderId="4" xfId="3" applyNumberFormat="1" applyFont="1" applyBorder="1" applyAlignment="1">
      <alignment horizontal="right" vertical="top"/>
    </xf>
    <xf numFmtId="165" fontId="13" fillId="0" borderId="0" xfId="3" applyNumberFormat="1" applyFont="1" applyAlignment="1">
      <alignment horizontal="right" vertical="top"/>
    </xf>
    <xf numFmtId="0" fontId="14" fillId="0" borderId="0" xfId="3" applyFont="1" applyAlignment="1">
      <alignment horizontal="right" vertical="top"/>
    </xf>
    <xf numFmtId="4" fontId="10" fillId="0" borderId="0" xfId="3" applyNumberFormat="1" applyFont="1" applyAlignment="1">
      <alignment horizontal="right" vertical="top"/>
    </xf>
    <xf numFmtId="4" fontId="9" fillId="0" borderId="0" xfId="3" applyNumberFormat="1" applyFont="1" applyAlignment="1">
      <alignment horizontal="right" vertical="top"/>
    </xf>
    <xf numFmtId="4" fontId="16" fillId="0" borderId="0" xfId="3" applyNumberFormat="1" applyFont="1" applyAlignment="1">
      <alignment horizontal="right" vertical="top"/>
    </xf>
    <xf numFmtId="4" fontId="9" fillId="0" borderId="2" xfId="3" applyNumberFormat="1" applyFont="1" applyBorder="1"/>
    <xf numFmtId="4" fontId="10" fillId="0" borderId="3" xfId="3" applyNumberFormat="1" applyFont="1" applyBorder="1"/>
    <xf numFmtId="4" fontId="9" fillId="0" borderId="4" xfId="3" applyNumberFormat="1" applyFont="1" applyBorder="1"/>
    <xf numFmtId="1" fontId="21" fillId="0" borderId="0" xfId="2" applyFont="1" applyBorder="1" applyProtection="1"/>
    <xf numFmtId="0" fontId="3" fillId="0" borderId="0" xfId="0" applyFont="1" applyBorder="1" applyAlignment="1">
      <alignment horizontal="left" vertical="center"/>
    </xf>
    <xf numFmtId="0" fontId="5" fillId="2" borderId="1" xfId="0" applyFont="1" applyFill="1" applyBorder="1" applyAlignment="1">
      <alignment horizontal="left" vertical="center"/>
    </xf>
    <xf numFmtId="43" fontId="3" fillId="2" borderId="1" xfId="1" applyFont="1" applyFill="1" applyBorder="1" applyAlignment="1">
      <alignment horizontal="left" vertical="center"/>
    </xf>
    <xf numFmtId="43" fontId="4" fillId="2" borderId="1" xfId="1" applyFont="1" applyFill="1" applyBorder="1" applyAlignment="1">
      <alignment horizontal="left" vertical="center"/>
    </xf>
    <xf numFmtId="0" fontId="3" fillId="2" borderId="1" xfId="0" applyFont="1" applyFill="1" applyBorder="1" applyAlignment="1">
      <alignment horizontal="right" vertical="center"/>
    </xf>
    <xf numFmtId="4" fontId="13" fillId="0" borderId="0" xfId="3" applyNumberFormat="1" applyFont="1" applyFill="1" applyBorder="1" applyAlignment="1">
      <alignment vertical="top"/>
    </xf>
    <xf numFmtId="0" fontId="4" fillId="0" borderId="0" xfId="0" applyFont="1" applyFill="1" applyBorder="1" applyAlignment="1">
      <alignment vertical="center" wrapText="1"/>
    </xf>
    <xf numFmtId="0" fontId="3" fillId="0" borderId="0" xfId="0" applyFont="1" applyFill="1" applyBorder="1" applyAlignment="1">
      <alignment vertical="center"/>
    </xf>
    <xf numFmtId="0" fontId="8" fillId="0" borderId="0" xfId="3" applyFont="1" applyFill="1" applyAlignment="1">
      <alignment horizontal="left" vertical="top"/>
    </xf>
    <xf numFmtId="4" fontId="13" fillId="0" borderId="0" xfId="3" applyNumberFormat="1" applyFont="1" applyFill="1" applyBorder="1" applyAlignment="1">
      <alignment horizontal="left" vertical="top"/>
    </xf>
    <xf numFmtId="3" fontId="13" fillId="0" borderId="0" xfId="3" applyNumberFormat="1" applyFont="1" applyFill="1" applyAlignment="1">
      <alignment horizontal="left" vertical="top"/>
    </xf>
    <xf numFmtId="0" fontId="13" fillId="0" borderId="0" xfId="3" applyFont="1" applyFill="1" applyAlignment="1">
      <alignment horizontal="left" vertical="top"/>
    </xf>
    <xf numFmtId="165" fontId="13" fillId="0" borderId="0" xfId="3" applyNumberFormat="1" applyFont="1" applyFill="1" applyAlignment="1">
      <alignment horizontal="left" vertical="top"/>
    </xf>
    <xf numFmtId="0" fontId="19" fillId="0" borderId="0" xfId="3" applyFont="1" applyFill="1" applyBorder="1" applyAlignment="1">
      <alignment horizontal="left" vertical="top"/>
    </xf>
    <xf numFmtId="3" fontId="13" fillId="5" borderId="0" xfId="3" applyNumberFormat="1" applyFont="1" applyFill="1" applyAlignment="1">
      <alignment horizontal="right" vertical="top"/>
    </xf>
    <xf numFmtId="0" fontId="13" fillId="5" borderId="0" xfId="3" applyFont="1" applyFill="1" applyAlignment="1">
      <alignment horizontal="right" vertical="top" wrapText="1"/>
    </xf>
    <xf numFmtId="3" fontId="13" fillId="0" borderId="0" xfId="3" applyNumberFormat="1" applyFont="1" applyFill="1" applyAlignment="1">
      <alignment horizontal="right" vertical="top"/>
    </xf>
    <xf numFmtId="0" fontId="13" fillId="0" borderId="0" xfId="3" applyFont="1" applyFill="1" applyAlignment="1">
      <alignment horizontal="right" vertical="top" wrapText="1"/>
    </xf>
    <xf numFmtId="0" fontId="13" fillId="5" borderId="0" xfId="3" applyFont="1" applyFill="1" applyAlignment="1">
      <alignment horizontal="right" vertical="top"/>
    </xf>
    <xf numFmtId="165" fontId="13" fillId="5" borderId="0" xfId="3" applyNumberFormat="1" applyFont="1" applyFill="1" applyAlignment="1">
      <alignment horizontal="right" vertical="top"/>
    </xf>
    <xf numFmtId="0" fontId="13" fillId="0" borderId="0" xfId="3" applyFont="1" applyAlignment="1">
      <alignment horizontal="right" vertical="top"/>
    </xf>
    <xf numFmtId="4" fontId="10" fillId="0" borderId="6" xfId="3" applyNumberFormat="1" applyFont="1" applyBorder="1"/>
    <xf numFmtId="0" fontId="10" fillId="0" borderId="5" xfId="3" applyFont="1" applyBorder="1"/>
    <xf numFmtId="1" fontId="21" fillId="0" borderId="0" xfId="3" applyNumberFormat="1" applyFont="1"/>
    <xf numFmtId="0" fontId="10" fillId="0" borderId="0" xfId="3" applyFont="1" applyFill="1" applyBorder="1" applyAlignment="1">
      <alignment vertical="top"/>
    </xf>
    <xf numFmtId="0" fontId="9" fillId="0" borderId="0" xfId="3" applyFont="1" applyAlignment="1" applyProtection="1">
      <alignment vertical="top" wrapText="1"/>
      <protection locked="0"/>
    </xf>
    <xf numFmtId="0" fontId="9" fillId="0" borderId="0" xfId="3" applyFont="1" applyFill="1" applyBorder="1" applyAlignment="1">
      <alignment vertical="top"/>
    </xf>
    <xf numFmtId="49" fontId="10" fillId="0" borderId="0" xfId="3" applyNumberFormat="1" applyFont="1" applyAlignment="1">
      <alignment vertical="top" wrapText="1"/>
    </xf>
    <xf numFmtId="0" fontId="9" fillId="0" borderId="7" xfId="3" applyFont="1" applyBorder="1" applyAlignment="1" applyProtection="1">
      <alignment vertical="top" wrapText="1"/>
      <protection locked="0"/>
    </xf>
    <xf numFmtId="4" fontId="10" fillId="0" borderId="9" xfId="3" applyNumberFormat="1" applyFont="1" applyBorder="1" applyAlignment="1">
      <alignment vertical="top"/>
    </xf>
    <xf numFmtId="4" fontId="9" fillId="0" borderId="8" xfId="3" applyNumberFormat="1" applyFont="1" applyBorder="1" applyAlignment="1">
      <alignment vertical="top"/>
    </xf>
    <xf numFmtId="0" fontId="10" fillId="0" borderId="0" xfId="3" applyFont="1" applyAlignment="1">
      <alignment horizontal="right" vertical="top"/>
    </xf>
    <xf numFmtId="0" fontId="10" fillId="0" borderId="0" xfId="3" applyFont="1" applyFill="1" applyAlignment="1">
      <alignment horizontal="left" vertical="top"/>
    </xf>
    <xf numFmtId="0" fontId="10" fillId="0" borderId="0" xfId="3" applyFont="1" applyFill="1" applyBorder="1" applyAlignment="1">
      <alignment horizontal="left" vertical="top"/>
    </xf>
    <xf numFmtId="0" fontId="9" fillId="0" borderId="0" xfId="3" applyFont="1" applyAlignment="1" applyProtection="1">
      <alignment horizontal="left" vertical="top" wrapText="1"/>
      <protection locked="0"/>
    </xf>
    <xf numFmtId="0" fontId="9" fillId="0" borderId="0" xfId="3" applyFont="1" applyFill="1" applyBorder="1" applyAlignment="1">
      <alignment horizontal="left" vertical="top"/>
    </xf>
    <xf numFmtId="49" fontId="10" fillId="0" borderId="0" xfId="3" applyNumberFormat="1" applyFont="1" applyAlignment="1">
      <alignment horizontal="left" vertical="top" wrapText="1"/>
    </xf>
    <xf numFmtId="0" fontId="9" fillId="0" borderId="7" xfId="3" applyFont="1" applyBorder="1" applyAlignment="1" applyProtection="1">
      <alignment horizontal="left" vertical="top"/>
      <protection locked="0"/>
    </xf>
    <xf numFmtId="4" fontId="10" fillId="0" borderId="9" xfId="3" applyNumberFormat="1" applyFont="1" applyBorder="1" applyAlignment="1">
      <alignment horizontal="right" vertical="top"/>
    </xf>
    <xf numFmtId="4" fontId="9" fillId="0" borderId="8" xfId="3" applyNumberFormat="1" applyFont="1" applyBorder="1" applyAlignment="1">
      <alignment horizontal="right" vertical="top"/>
    </xf>
    <xf numFmtId="4" fontId="9" fillId="0" borderId="7" xfId="3" applyNumberFormat="1" applyFont="1" applyBorder="1"/>
    <xf numFmtId="4" fontId="9" fillId="0" borderId="6" xfId="3" applyNumberFormat="1" applyFont="1" applyBorder="1"/>
    <xf numFmtId="4" fontId="9" fillId="0" borderId="8" xfId="3" applyNumberFormat="1" applyFont="1" applyBorder="1"/>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xf>
    <xf numFmtId="168" fontId="13" fillId="0" borderId="0" xfId="7" applyNumberFormat="1" applyFont="1" applyFill="1" applyBorder="1" applyAlignment="1">
      <alignment horizontal="right" vertical="top" wrapText="1"/>
    </xf>
    <xf numFmtId="49" fontId="13" fillId="0" borderId="0" xfId="7" applyNumberFormat="1" applyFont="1" applyFill="1" applyBorder="1" applyAlignment="1">
      <alignment horizontal="left" vertical="top"/>
    </xf>
    <xf numFmtId="0" fontId="13" fillId="0" borderId="0" xfId="7" applyNumberFormat="1" applyFont="1" applyFill="1" applyBorder="1" applyAlignment="1">
      <alignment horizontal="left" vertical="top"/>
    </xf>
    <xf numFmtId="0" fontId="13" fillId="0" borderId="0" xfId="7" applyFont="1" applyFill="1" applyBorder="1" applyAlignment="1">
      <alignment horizontal="left" vertical="top" wrapText="1"/>
    </xf>
    <xf numFmtId="0" fontId="13" fillId="0" borderId="0" xfId="7" applyNumberFormat="1" applyFont="1" applyFill="1" applyBorder="1" applyAlignment="1">
      <alignment horizontal="left" vertical="top" wrapText="1"/>
    </xf>
    <xf numFmtId="0" fontId="13" fillId="0" borderId="0" xfId="7" applyFont="1" applyFill="1" applyBorder="1" applyAlignment="1">
      <alignment horizontal="left" vertical="top"/>
    </xf>
    <xf numFmtId="49" fontId="8" fillId="0" borderId="7" xfId="7" applyNumberFormat="1" applyFont="1" applyFill="1" applyBorder="1" applyAlignment="1">
      <alignment horizontal="left" vertical="top"/>
    </xf>
    <xf numFmtId="0" fontId="13" fillId="0" borderId="10" xfId="7" applyNumberFormat="1" applyFont="1" applyBorder="1" applyAlignment="1">
      <alignment horizontal="left" vertical="top"/>
    </xf>
    <xf numFmtId="0" fontId="13" fillId="0" borderId="0" xfId="7" applyNumberFormat="1" applyFont="1" applyBorder="1" applyAlignment="1">
      <alignment horizontal="left" vertical="top"/>
    </xf>
    <xf numFmtId="0" fontId="13" fillId="0" borderId="0" xfId="7" applyFont="1" applyBorder="1" applyAlignment="1">
      <alignment horizontal="left" vertical="top"/>
    </xf>
    <xf numFmtId="0" fontId="13" fillId="0" borderId="10" xfId="7" applyNumberFormat="1" applyFont="1" applyFill="1" applyBorder="1" applyAlignment="1">
      <alignment horizontal="left" vertical="top"/>
    </xf>
    <xf numFmtId="0" fontId="13" fillId="0" borderId="0" xfId="7" applyNumberFormat="1" applyFont="1" applyFill="1" applyBorder="1" applyAlignment="1">
      <alignment horizontal="right" vertical="top"/>
    </xf>
    <xf numFmtId="0" fontId="8" fillId="0" borderId="9" xfId="7" applyNumberFormat="1" applyFont="1" applyFill="1" applyBorder="1" applyAlignment="1">
      <alignment horizontal="right" vertical="top"/>
    </xf>
    <xf numFmtId="168" fontId="8" fillId="0" borderId="8" xfId="7" applyNumberFormat="1" applyFont="1" applyFill="1" applyBorder="1" applyAlignment="1">
      <alignment horizontal="right" vertical="top"/>
    </xf>
    <xf numFmtId="0" fontId="13" fillId="0" borderId="0" xfId="7" applyNumberFormat="1" applyFont="1" applyBorder="1" applyAlignment="1">
      <alignment horizontal="right" vertical="top"/>
    </xf>
    <xf numFmtId="0" fontId="13" fillId="0" borderId="11" xfId="7" applyNumberFormat="1" applyFont="1" applyFill="1" applyBorder="1" applyAlignment="1">
      <alignment horizontal="left" vertical="top" wrapText="1"/>
    </xf>
    <xf numFmtId="49" fontId="13" fillId="0" borderId="11" xfId="7" applyNumberFormat="1" applyFont="1" applyFill="1" applyBorder="1" applyAlignment="1">
      <alignment horizontal="left" vertical="top"/>
    </xf>
    <xf numFmtId="0" fontId="13" fillId="0" borderId="11" xfId="7" applyNumberFormat="1" applyFont="1" applyFill="1" applyBorder="1" applyAlignment="1">
      <alignment horizontal="left" vertical="top"/>
    </xf>
    <xf numFmtId="0" fontId="13" fillId="0" borderId="11" xfId="7" applyFont="1" applyFill="1" applyBorder="1" applyAlignment="1">
      <alignment horizontal="left" vertical="top" wrapText="1"/>
    </xf>
    <xf numFmtId="0" fontId="13" fillId="0" borderId="11" xfId="7" applyNumberFormat="1" applyFont="1" applyFill="1" applyBorder="1" applyAlignment="1">
      <alignment horizontal="right" vertical="top"/>
    </xf>
    <xf numFmtId="168" fontId="13" fillId="0" borderId="11" xfId="7" applyNumberFormat="1" applyFont="1" applyFill="1" applyBorder="1" applyAlignment="1">
      <alignment horizontal="right" vertical="top" wrapText="1"/>
    </xf>
    <xf numFmtId="0" fontId="8" fillId="2" borderId="11" xfId="3" applyFont="1" applyFill="1" applyBorder="1" applyAlignment="1">
      <alignment horizontal="left" vertical="top"/>
    </xf>
    <xf numFmtId="0" fontId="8" fillId="2" borderId="11" xfId="3" applyFont="1" applyFill="1" applyBorder="1" applyAlignment="1">
      <alignment horizontal="left" vertical="top" wrapText="1"/>
    </xf>
    <xf numFmtId="165" fontId="8" fillId="2" borderId="11" xfId="3" applyNumberFormat="1" applyFont="1" applyFill="1" applyBorder="1" applyAlignment="1">
      <alignment horizontal="left" vertical="top"/>
    </xf>
    <xf numFmtId="4" fontId="8" fillId="2" borderId="11" xfId="3" applyNumberFormat="1" applyFont="1" applyFill="1" applyBorder="1" applyAlignment="1">
      <alignment horizontal="right" vertical="top"/>
    </xf>
    <xf numFmtId="49" fontId="8" fillId="7" borderId="11" xfId="7" applyNumberFormat="1" applyFont="1" applyFill="1" applyBorder="1" applyAlignment="1">
      <alignment horizontal="left" vertical="top"/>
    </xf>
    <xf numFmtId="0" fontId="13" fillId="7" borderId="11" xfId="7" applyNumberFormat="1" applyFont="1" applyFill="1" applyBorder="1" applyAlignment="1">
      <alignment horizontal="left" vertical="top"/>
    </xf>
    <xf numFmtId="0" fontId="13" fillId="7" borderId="11" xfId="7" applyNumberFormat="1" applyFont="1" applyFill="1" applyBorder="1" applyAlignment="1">
      <alignment horizontal="right" vertical="top"/>
    </xf>
    <xf numFmtId="0" fontId="13" fillId="0" borderId="11" xfId="7" applyFont="1" applyFill="1" applyBorder="1" applyAlignment="1">
      <alignment horizontal="right" vertical="top" wrapText="1"/>
    </xf>
    <xf numFmtId="49" fontId="13" fillId="0" borderId="11" xfId="7" applyNumberFormat="1" applyFont="1" applyFill="1" applyBorder="1" applyAlignment="1">
      <alignment horizontal="left" vertical="top" wrapText="1"/>
    </xf>
    <xf numFmtId="9" fontId="13" fillId="0" borderId="11" xfId="7" applyNumberFormat="1" applyFont="1" applyFill="1" applyBorder="1" applyAlignment="1">
      <alignment horizontal="left" vertical="top" wrapText="1"/>
    </xf>
    <xf numFmtId="168" fontId="13" fillId="0" borderId="11" xfId="7" applyNumberFormat="1" applyFont="1" applyFill="1" applyBorder="1" applyAlignment="1">
      <alignment horizontal="right" vertical="top"/>
    </xf>
    <xf numFmtId="0" fontId="10" fillId="0" borderId="11" xfId="3" applyFont="1" applyBorder="1" applyAlignment="1">
      <alignment vertical="top"/>
    </xf>
    <xf numFmtId="3" fontId="10" fillId="0" borderId="11" xfId="3" applyNumberFormat="1" applyFont="1" applyBorder="1" applyAlignment="1">
      <alignment vertical="top"/>
    </xf>
    <xf numFmtId="0" fontId="10" fillId="0" borderId="11" xfId="3" applyFont="1" applyBorder="1" applyAlignment="1">
      <alignment vertical="top" wrapText="1"/>
    </xf>
    <xf numFmtId="0" fontId="10" fillId="0" borderId="11" xfId="3" applyFont="1" applyBorder="1"/>
    <xf numFmtId="165" fontId="10" fillId="0" borderId="11" xfId="3" applyNumberFormat="1" applyFont="1" applyBorder="1"/>
    <xf numFmtId="4" fontId="10" fillId="0" borderId="11" xfId="3" applyNumberFormat="1" applyFont="1" applyBorder="1"/>
    <xf numFmtId="4" fontId="8" fillId="2" borderId="11" xfId="3" applyNumberFormat="1" applyFont="1" applyFill="1" applyBorder="1" applyAlignment="1">
      <alignment horizontal="left" vertical="top"/>
    </xf>
    <xf numFmtId="0" fontId="9" fillId="0" borderId="11" xfId="3" applyFont="1" applyBorder="1" applyAlignment="1">
      <alignment vertical="top"/>
    </xf>
    <xf numFmtId="3" fontId="9" fillId="0" borderId="11" xfId="3" applyNumberFormat="1" applyFont="1" applyBorder="1" applyAlignment="1">
      <alignment vertical="top"/>
    </xf>
    <xf numFmtId="0" fontId="9" fillId="0" borderId="11" xfId="3" applyFont="1" applyBorder="1" applyAlignment="1">
      <alignment horizontal="left" vertical="top"/>
    </xf>
    <xf numFmtId="3" fontId="9" fillId="0" borderId="11" xfId="3" applyNumberFormat="1" applyFont="1" applyBorder="1" applyAlignment="1">
      <alignment horizontal="left" vertical="top"/>
    </xf>
    <xf numFmtId="0" fontId="9" fillId="0" borderId="11" xfId="3" applyFont="1" applyBorder="1" applyAlignment="1">
      <alignment vertical="top" wrapText="1"/>
    </xf>
    <xf numFmtId="0" fontId="10" fillId="0" borderId="11" xfId="3" applyFont="1" applyBorder="1" applyAlignment="1" applyProtection="1">
      <alignment horizontal="justify" vertical="top" wrapText="1"/>
      <protection locked="0"/>
    </xf>
    <xf numFmtId="0" fontId="10" fillId="0" borderId="11" xfId="3" applyFont="1" applyBorder="1" applyAlignment="1" applyProtection="1">
      <alignment vertical="top" wrapText="1"/>
      <protection locked="0"/>
    </xf>
    <xf numFmtId="49" fontId="9" fillId="0" borderId="11" xfId="3" applyNumberFormat="1" applyFont="1" applyBorder="1"/>
    <xf numFmtId="0" fontId="10" fillId="0" borderId="11" xfId="6" applyFont="1" applyBorder="1"/>
    <xf numFmtId="49" fontId="10" fillId="0" borderId="11" xfId="3" applyNumberFormat="1" applyFont="1" applyBorder="1"/>
    <xf numFmtId="49" fontId="10" fillId="0" borderId="11" xfId="3" applyNumberFormat="1" applyFont="1" applyBorder="1" applyAlignment="1">
      <alignment vertical="top"/>
    </xf>
    <xf numFmtId="0" fontId="9" fillId="0" borderId="11" xfId="3" applyFont="1" applyBorder="1"/>
    <xf numFmtId="166" fontId="10" fillId="0" borderId="11" xfId="3" applyNumberFormat="1" applyFont="1" applyBorder="1" applyAlignment="1">
      <alignment vertical="top"/>
    </xf>
    <xf numFmtId="4" fontId="10" fillId="4" borderId="11" xfId="3" applyNumberFormat="1" applyFont="1" applyFill="1" applyBorder="1"/>
    <xf numFmtId="3" fontId="10" fillId="3" borderId="11" xfId="3" applyNumberFormat="1" applyFont="1" applyFill="1" applyBorder="1" applyAlignment="1">
      <alignment vertical="top"/>
    </xf>
    <xf numFmtId="0" fontId="10" fillId="3" borderId="11" xfId="3" applyFont="1" applyFill="1" applyBorder="1" applyAlignment="1">
      <alignment vertical="top" wrapText="1"/>
    </xf>
    <xf numFmtId="0" fontId="10" fillId="0" borderId="11" xfId="6" applyFont="1" applyBorder="1" applyAlignment="1">
      <alignment vertical="top" wrapText="1"/>
    </xf>
    <xf numFmtId="0" fontId="14" fillId="0" borderId="11" xfId="3" applyFont="1" applyBorder="1"/>
    <xf numFmtId="3" fontId="10" fillId="0" borderId="11" xfId="3" applyNumberFormat="1" applyFont="1" applyBorder="1" applyAlignment="1">
      <alignment horizontal="left" vertical="top"/>
    </xf>
    <xf numFmtId="1" fontId="9" fillId="0" borderId="11" xfId="3" applyNumberFormat="1" applyFont="1" applyBorder="1" applyAlignment="1" applyProtection="1">
      <alignment horizontal="left" vertical="top"/>
      <protection locked="0"/>
    </xf>
    <xf numFmtId="1" fontId="10" fillId="0" borderId="11" xfId="3" applyNumberFormat="1" applyFont="1" applyBorder="1" applyAlignment="1" applyProtection="1">
      <alignment horizontal="center" vertical="top" wrapText="1"/>
      <protection locked="0"/>
    </xf>
    <xf numFmtId="1" fontId="10" fillId="0" borderId="11" xfId="3" applyNumberFormat="1" applyFont="1" applyBorder="1" applyAlignment="1" applyProtection="1">
      <alignment horizontal="justify" vertical="top" wrapText="1"/>
      <protection locked="0"/>
    </xf>
    <xf numFmtId="2" fontId="10" fillId="0" borderId="11" xfId="3" applyNumberFormat="1" applyFont="1" applyBorder="1" applyAlignment="1" applyProtection="1">
      <alignment horizontal="center"/>
      <protection locked="0"/>
    </xf>
    <xf numFmtId="1" fontId="10" fillId="0" borderId="11" xfId="3" applyNumberFormat="1" applyFont="1" applyBorder="1" applyAlignment="1" applyProtection="1">
      <alignment horizontal="left" vertical="top" wrapText="1"/>
      <protection locked="0"/>
    </xf>
    <xf numFmtId="1" fontId="10" fillId="0" borderId="11" xfId="3" applyNumberFormat="1" applyFont="1" applyBorder="1" applyAlignment="1">
      <alignment vertical="top"/>
    </xf>
    <xf numFmtId="0" fontId="10" fillId="0" borderId="11" xfId="3" applyFont="1" applyBorder="1" applyAlignment="1" applyProtection="1">
      <alignment horizontal="left" vertical="top"/>
      <protection locked="0"/>
    </xf>
    <xf numFmtId="3" fontId="10" fillId="0" borderId="11" xfId="3" applyNumberFormat="1" applyFont="1" applyBorder="1" applyAlignment="1" applyProtection="1">
      <alignment horizontal="right" vertical="top"/>
      <protection locked="0"/>
    </xf>
    <xf numFmtId="2" fontId="10" fillId="0" borderId="11" xfId="3" applyNumberFormat="1" applyFont="1" applyBorder="1" applyProtection="1">
      <protection locked="0"/>
    </xf>
    <xf numFmtId="3" fontId="10" fillId="0" borderId="11" xfId="3" applyNumberFormat="1" applyFont="1" applyBorder="1" applyAlignment="1" applyProtection="1">
      <alignment horizontal="right" vertical="top" wrapText="1"/>
      <protection locked="0"/>
    </xf>
    <xf numFmtId="0" fontId="10" fillId="0" borderId="11" xfId="3" applyFont="1" applyBorder="1" applyAlignment="1" applyProtection="1">
      <alignment horizontal="justify" vertical="top"/>
      <protection locked="0"/>
    </xf>
    <xf numFmtId="0" fontId="10" fillId="3" borderId="11" xfId="3" applyFont="1" applyFill="1" applyBorder="1"/>
    <xf numFmtId="0" fontId="10" fillId="0" borderId="11" xfId="3" applyFont="1" applyBorder="1" applyAlignment="1">
      <alignment horizontal="left" vertical="top" wrapText="1"/>
    </xf>
    <xf numFmtId="0" fontId="10" fillId="0" borderId="11" xfId="3" applyFont="1" applyBorder="1" applyAlignment="1">
      <alignment horizontal="left" vertical="top"/>
    </xf>
    <xf numFmtId="0" fontId="10" fillId="0" borderId="11" xfId="3" applyFont="1" applyBorder="1" applyAlignment="1" applyProtection="1">
      <alignment horizontal="left" vertical="top" wrapText="1"/>
      <protection locked="0"/>
    </xf>
    <xf numFmtId="4" fontId="10" fillId="0" borderId="11" xfId="3" applyNumberFormat="1" applyFont="1" applyBorder="1" applyAlignment="1" applyProtection="1">
      <alignment horizontal="left" vertical="top"/>
      <protection locked="0"/>
    </xf>
    <xf numFmtId="4" fontId="10" fillId="0" borderId="11" xfId="3" applyNumberFormat="1" applyFont="1" applyBorder="1" applyAlignment="1">
      <alignment horizontal="right" vertical="top"/>
    </xf>
    <xf numFmtId="0" fontId="9" fillId="0" borderId="11" xfId="3" applyFont="1" applyBorder="1" applyAlignment="1" applyProtection="1">
      <alignment horizontal="left" vertical="top" wrapText="1"/>
      <protection locked="0"/>
    </xf>
    <xf numFmtId="4" fontId="10" fillId="0" borderId="11" xfId="3" applyNumberFormat="1" applyFont="1" applyBorder="1" applyAlignment="1" applyProtection="1">
      <alignment horizontal="right" vertical="top"/>
      <protection locked="0"/>
    </xf>
    <xf numFmtId="3" fontId="10" fillId="0" borderId="11" xfId="3" applyNumberFormat="1" applyFont="1" applyBorder="1" applyAlignment="1" applyProtection="1">
      <alignment horizontal="left" vertical="top" wrapText="1"/>
      <protection locked="0"/>
    </xf>
    <xf numFmtId="4" fontId="10" fillId="0" borderId="11" xfId="3" applyNumberFormat="1" applyFont="1" applyBorder="1" applyAlignment="1">
      <alignment horizontal="left" vertical="top"/>
    </xf>
    <xf numFmtId="49" fontId="10" fillId="0" borderId="11" xfId="3" applyNumberFormat="1" applyFont="1" applyBorder="1" applyAlignment="1" applyProtection="1">
      <alignment horizontal="left" vertical="top" wrapText="1"/>
      <protection locked="0"/>
    </xf>
    <xf numFmtId="49" fontId="9" fillId="0" borderId="11" xfId="3" applyNumberFormat="1" applyFont="1" applyBorder="1" applyAlignment="1" applyProtection="1">
      <alignment horizontal="left" vertical="top" wrapText="1"/>
      <protection locked="0"/>
    </xf>
    <xf numFmtId="0" fontId="10" fillId="0" borderId="11" xfId="3" applyFont="1" applyBorder="1" applyAlignment="1" applyProtection="1">
      <alignment vertical="top"/>
      <protection locked="0"/>
    </xf>
    <xf numFmtId="4" fontId="10" fillId="0" borderId="11" xfId="3" applyNumberFormat="1" applyFont="1" applyBorder="1" applyAlignment="1" applyProtection="1">
      <alignment vertical="top"/>
      <protection locked="0"/>
    </xf>
    <xf numFmtId="4" fontId="10" fillId="0" borderId="11" xfId="3" applyNumberFormat="1" applyFont="1" applyBorder="1" applyAlignment="1">
      <alignment vertical="top"/>
    </xf>
    <xf numFmtId="0" fontId="8" fillId="2" borderId="11" xfId="3" applyFont="1" applyFill="1" applyBorder="1" applyAlignment="1">
      <alignment vertical="top" wrapText="1"/>
    </xf>
    <xf numFmtId="0" fontId="8" fillId="2" borderId="11" xfId="3" applyFont="1" applyFill="1" applyBorder="1" applyAlignment="1">
      <alignment vertical="top"/>
    </xf>
    <xf numFmtId="165" fontId="8" fillId="2" borderId="11" xfId="3" applyNumberFormat="1" applyFont="1" applyFill="1" applyBorder="1" applyAlignment="1">
      <alignment vertical="top"/>
    </xf>
    <xf numFmtId="4" fontId="8" fillId="2" borderId="11" xfId="3" applyNumberFormat="1" applyFont="1" applyFill="1" applyBorder="1" applyAlignment="1">
      <alignment vertical="top"/>
    </xf>
    <xf numFmtId="0" fontId="9" fillId="0" borderId="11" xfId="3" applyFont="1" applyBorder="1" applyAlignment="1" applyProtection="1">
      <alignment vertical="top" wrapText="1"/>
      <protection locked="0"/>
    </xf>
    <xf numFmtId="49" fontId="10" fillId="0" borderId="11" xfId="3" applyNumberFormat="1" applyFont="1" applyBorder="1" applyAlignment="1" applyProtection="1">
      <alignment vertical="top" wrapText="1"/>
      <protection locked="0"/>
    </xf>
    <xf numFmtId="49" fontId="9" fillId="0" borderId="11" xfId="3" applyNumberFormat="1" applyFont="1" applyBorder="1" applyAlignment="1" applyProtection="1">
      <alignment vertical="top" wrapText="1"/>
      <protection locked="0"/>
    </xf>
    <xf numFmtId="1" fontId="10" fillId="0" borderId="11" xfId="2" applyFont="1" applyBorder="1" applyAlignment="1" applyProtection="1">
      <alignment vertical="top"/>
    </xf>
    <xf numFmtId="3" fontId="10" fillId="0" borderId="11" xfId="2" applyNumberFormat="1" applyFont="1" applyBorder="1" applyAlignment="1" applyProtection="1">
      <alignment vertical="top"/>
    </xf>
    <xf numFmtId="1" fontId="10" fillId="0" borderId="11" xfId="2" applyFont="1" applyBorder="1" applyAlignment="1" applyProtection="1">
      <alignment vertical="top" wrapText="1"/>
    </xf>
    <xf numFmtId="1" fontId="10" fillId="0" borderId="11" xfId="2" applyFont="1" applyBorder="1" applyProtection="1"/>
    <xf numFmtId="165" fontId="10" fillId="0" borderId="11" xfId="2" applyNumberFormat="1" applyFont="1" applyBorder="1" applyProtection="1"/>
    <xf numFmtId="4" fontId="10" fillId="0" borderId="11" xfId="2" applyNumberFormat="1" applyFont="1" applyBorder="1" applyProtection="1"/>
    <xf numFmtId="1" fontId="23" fillId="0" borderId="0" xfId="2" applyFont="1" applyBorder="1" applyProtection="1"/>
    <xf numFmtId="3" fontId="8" fillId="2" borderId="11" xfId="3" applyNumberFormat="1" applyFont="1" applyFill="1" applyBorder="1" applyAlignment="1">
      <alignment horizontal="left" vertical="top"/>
    </xf>
    <xf numFmtId="166" fontId="9" fillId="0" borderId="11" xfId="3" applyNumberFormat="1" applyFont="1" applyBorder="1" applyAlignment="1">
      <alignment vertical="top"/>
    </xf>
    <xf numFmtId="1" fontId="9" fillId="0" borderId="11" xfId="2" applyFont="1" applyBorder="1" applyAlignment="1" applyProtection="1">
      <alignment vertical="top"/>
    </xf>
    <xf numFmtId="1" fontId="10" fillId="0" borderId="11" xfId="2" applyFont="1" applyBorder="1" applyAlignment="1">
      <alignment horizontal="left" vertical="top"/>
    </xf>
    <xf numFmtId="3" fontId="10" fillId="0" borderId="11" xfId="2" applyNumberFormat="1" applyFont="1" applyBorder="1" applyAlignment="1">
      <alignment vertical="top"/>
    </xf>
    <xf numFmtId="1" fontId="10" fillId="0" borderId="11" xfId="2" applyFont="1" applyBorder="1" applyAlignment="1">
      <alignment vertical="top" wrapText="1"/>
    </xf>
    <xf numFmtId="1" fontId="6" fillId="0" borderId="11" xfId="2" applyFont="1" applyBorder="1" applyProtection="1"/>
    <xf numFmtId="1" fontId="10" fillId="0" borderId="11" xfId="2" applyFont="1" applyBorder="1" applyAlignment="1" applyProtection="1">
      <alignment horizontal="left" vertical="top" wrapText="1"/>
      <protection locked="0"/>
    </xf>
    <xf numFmtId="0" fontId="13" fillId="0" borderId="11" xfId="3" applyFont="1" applyBorder="1" applyAlignment="1">
      <alignment horizontal="left" vertical="top"/>
    </xf>
    <xf numFmtId="3" fontId="13" fillId="0" borderId="11" xfId="3" applyNumberFormat="1" applyFont="1" applyBorder="1" applyAlignment="1">
      <alignment horizontal="left" vertical="top"/>
    </xf>
    <xf numFmtId="0" fontId="13" fillId="0" borderId="11" xfId="3" applyFont="1" applyBorder="1" applyAlignment="1">
      <alignment horizontal="left" vertical="top" wrapText="1"/>
    </xf>
    <xf numFmtId="165" fontId="13" fillId="0" borderId="11" xfId="3" applyNumberFormat="1" applyFont="1" applyBorder="1" applyAlignment="1">
      <alignment horizontal="left" vertical="top"/>
    </xf>
    <xf numFmtId="4" fontId="13" fillId="0" borderId="11" xfId="3" applyNumberFormat="1" applyFont="1" applyBorder="1" applyAlignment="1">
      <alignment horizontal="right" vertical="top"/>
    </xf>
    <xf numFmtId="1" fontId="13" fillId="0" borderId="11" xfId="2" applyFont="1" applyBorder="1" applyAlignment="1" applyProtection="1">
      <alignment horizontal="left" vertical="top"/>
    </xf>
    <xf numFmtId="3" fontId="13" fillId="0" borderId="11" xfId="2" applyNumberFormat="1" applyFont="1" applyBorder="1" applyAlignment="1" applyProtection="1">
      <alignment horizontal="left" vertical="top"/>
    </xf>
    <xf numFmtId="1" fontId="13" fillId="0" borderId="11" xfId="2" applyFont="1" applyBorder="1" applyAlignment="1" applyProtection="1">
      <alignment horizontal="left" vertical="top" wrapText="1"/>
    </xf>
    <xf numFmtId="165" fontId="13" fillId="0" borderId="11" xfId="2" applyNumberFormat="1" applyFont="1" applyBorder="1" applyAlignment="1" applyProtection="1">
      <alignment horizontal="left" vertical="top"/>
    </xf>
    <xf numFmtId="4" fontId="13" fillId="0" borderId="11" xfId="2" applyNumberFormat="1" applyFont="1" applyBorder="1" applyAlignment="1" applyProtection="1">
      <alignment horizontal="right" vertical="top"/>
    </xf>
    <xf numFmtId="0" fontId="24" fillId="0" borderId="0" xfId="0" applyFont="1" applyBorder="1"/>
    <xf numFmtId="0" fontId="8" fillId="0" borderId="11" xfId="3" applyFont="1" applyBorder="1" applyAlignment="1">
      <alignment horizontal="left" vertical="top"/>
    </xf>
    <xf numFmtId="3" fontId="8" fillId="0" borderId="11" xfId="3" applyNumberFormat="1" applyFont="1" applyBorder="1" applyAlignment="1">
      <alignment horizontal="left" vertical="top"/>
    </xf>
    <xf numFmtId="0" fontId="8" fillId="0" borderId="11" xfId="3" applyFont="1" applyBorder="1" applyAlignment="1">
      <alignment horizontal="left" vertical="top" wrapText="1"/>
    </xf>
    <xf numFmtId="4" fontId="13" fillId="0" borderId="11" xfId="3" applyNumberFormat="1" applyFont="1" applyBorder="1" applyAlignment="1">
      <alignment horizontal="left" vertical="top"/>
    </xf>
    <xf numFmtId="166" fontId="13" fillId="0" borderId="11" xfId="3" applyNumberFormat="1" applyFont="1" applyBorder="1" applyAlignment="1">
      <alignment horizontal="left" vertical="top"/>
    </xf>
    <xf numFmtId="166" fontId="8" fillId="0" borderId="11" xfId="3" applyNumberFormat="1" applyFont="1" applyBorder="1" applyAlignment="1">
      <alignment horizontal="left" vertical="top"/>
    </xf>
    <xf numFmtId="1" fontId="8" fillId="0" borderId="11" xfId="2" applyFont="1" applyBorder="1" applyAlignment="1" applyProtection="1">
      <alignment horizontal="left" vertical="top"/>
    </xf>
    <xf numFmtId="1" fontId="13" fillId="0" borderId="11" xfId="2" applyFont="1" applyBorder="1" applyAlignment="1">
      <alignment horizontal="left" vertical="top"/>
    </xf>
    <xf numFmtId="3" fontId="13" fillId="0" borderId="11" xfId="2" applyNumberFormat="1" applyFont="1" applyBorder="1" applyAlignment="1">
      <alignment horizontal="left" vertical="top"/>
    </xf>
    <xf numFmtId="1" fontId="13" fillId="0" borderId="11" xfId="2" applyFont="1" applyBorder="1" applyAlignment="1">
      <alignment horizontal="left" vertical="top" wrapText="1"/>
    </xf>
    <xf numFmtId="0" fontId="17" fillId="0" borderId="11" xfId="3" applyFont="1" applyBorder="1" applyAlignment="1">
      <alignment horizontal="left" vertical="top"/>
    </xf>
    <xf numFmtId="0" fontId="17" fillId="0" borderId="11" xfId="3" applyFont="1" applyBorder="1" applyAlignment="1">
      <alignment horizontal="right" vertical="top"/>
    </xf>
    <xf numFmtId="4" fontId="8" fillId="0" borderId="11" xfId="3" applyNumberFormat="1" applyFont="1" applyBorder="1" applyAlignment="1">
      <alignment horizontal="right" vertical="top"/>
    </xf>
    <xf numFmtId="3" fontId="10" fillId="0" borderId="11" xfId="3" applyNumberFormat="1" applyFont="1" applyBorder="1" applyAlignment="1" applyProtection="1">
      <alignment horizontal="left" vertical="top"/>
      <protection locked="0"/>
    </xf>
    <xf numFmtId="167" fontId="10" fillId="0" borderId="11" xfId="3" applyNumberFormat="1" applyFont="1" applyBorder="1" applyAlignment="1" applyProtection="1">
      <alignment horizontal="left" vertical="top" wrapText="1"/>
      <protection locked="0"/>
    </xf>
    <xf numFmtId="0" fontId="9" fillId="0" borderId="11" xfId="3" applyFont="1" applyBorder="1" applyAlignment="1">
      <alignment horizontal="left" vertical="top" wrapText="1"/>
    </xf>
    <xf numFmtId="165" fontId="10" fillId="0" borderId="11" xfId="3" applyNumberFormat="1" applyFont="1" applyBorder="1" applyAlignment="1">
      <alignment horizontal="left" vertical="top"/>
    </xf>
    <xf numFmtId="0" fontId="9" fillId="0" borderId="11" xfId="3" applyFont="1" applyBorder="1" applyAlignment="1" applyProtection="1">
      <alignment horizontal="left" vertical="top"/>
      <protection locked="0"/>
    </xf>
    <xf numFmtId="2" fontId="10" fillId="0" borderId="11" xfId="3" applyNumberFormat="1" applyFont="1" applyBorder="1" applyAlignment="1" applyProtection="1">
      <alignment horizontal="left" vertical="top"/>
      <protection locked="0"/>
    </xf>
    <xf numFmtId="2" fontId="10" fillId="0" borderId="11" xfId="2" applyNumberFormat="1" applyFont="1" applyBorder="1" applyAlignment="1" applyProtection="1">
      <alignment horizontal="left" vertical="top"/>
      <protection locked="0"/>
    </xf>
    <xf numFmtId="1" fontId="17" fillId="0" borderId="11" xfId="2" applyFont="1" applyBorder="1" applyAlignment="1" applyProtection="1">
      <alignment horizontal="left" vertical="top"/>
    </xf>
    <xf numFmtId="1" fontId="17" fillId="0" borderId="11" xfId="2" applyFont="1" applyBorder="1" applyAlignment="1" applyProtection="1">
      <alignment horizontal="right" vertical="top"/>
    </xf>
    <xf numFmtId="0" fontId="14" fillId="0" borderId="11" xfId="3" applyFont="1" applyBorder="1" applyAlignment="1">
      <alignment horizontal="left" vertical="top"/>
    </xf>
    <xf numFmtId="0" fontId="14" fillId="0" borderId="11" xfId="3" applyFont="1" applyBorder="1" applyAlignment="1">
      <alignment horizontal="right" vertical="top"/>
    </xf>
    <xf numFmtId="167" fontId="13" fillId="0" borderId="11" xfId="2" applyNumberFormat="1" applyFont="1" applyBorder="1" applyAlignment="1" applyProtection="1">
      <alignment horizontal="left" vertical="top" wrapText="1"/>
    </xf>
    <xf numFmtId="0" fontId="10" fillId="3" borderId="11" xfId="3" applyFont="1" applyFill="1" applyBorder="1" applyAlignment="1">
      <alignment horizontal="left" vertical="top"/>
    </xf>
    <xf numFmtId="169" fontId="6" fillId="0" borderId="0" xfId="0" applyNumberFormat="1" applyFont="1" applyBorder="1"/>
    <xf numFmtId="0" fontId="3" fillId="2" borderId="1" xfId="0" applyFont="1" applyFill="1" applyBorder="1" applyAlignment="1">
      <alignment vertical="center"/>
    </xf>
    <xf numFmtId="0" fontId="0" fillId="0" borderId="0" xfId="0" applyAlignment="1">
      <alignment horizontal="left"/>
    </xf>
    <xf numFmtId="0" fontId="8" fillId="0" borderId="0" xfId="3" applyFont="1" applyBorder="1" applyAlignment="1">
      <alignment horizontal="left" vertical="top"/>
    </xf>
    <xf numFmtId="3" fontId="8" fillId="0" borderId="0" xfId="3" applyNumberFormat="1" applyFont="1" applyBorder="1" applyAlignment="1">
      <alignment horizontal="left" vertical="top"/>
    </xf>
    <xf numFmtId="0" fontId="8" fillId="0" borderId="0" xfId="3" applyFont="1" applyBorder="1" applyAlignment="1">
      <alignment horizontal="left" vertical="top" wrapText="1"/>
    </xf>
    <xf numFmtId="1" fontId="13" fillId="0" borderId="11" xfId="3" applyNumberFormat="1" applyFont="1" applyBorder="1" applyAlignment="1">
      <alignment horizontal="left" vertical="top"/>
    </xf>
    <xf numFmtId="0" fontId="14" fillId="0" borderId="0" xfId="3" applyFont="1" applyFill="1" applyAlignment="1">
      <alignment horizontal="left" vertical="top"/>
    </xf>
    <xf numFmtId="0" fontId="14" fillId="0" borderId="0" xfId="3" applyFont="1" applyFill="1" applyBorder="1" applyAlignment="1">
      <alignment horizontal="left" vertical="top"/>
    </xf>
    <xf numFmtId="4" fontId="14" fillId="0" borderId="0" xfId="3" applyNumberFormat="1" applyFont="1" applyFill="1" applyAlignment="1">
      <alignment horizontal="left" vertical="top"/>
    </xf>
    <xf numFmtId="0" fontId="0" fillId="0" borderId="0" xfId="0" applyFill="1"/>
    <xf numFmtId="49" fontId="28" fillId="0" borderId="0" xfId="9" applyNumberFormat="1" applyFont="1"/>
    <xf numFmtId="49" fontId="11" fillId="0" borderId="0" xfId="10" applyNumberFormat="1" applyFont="1"/>
    <xf numFmtId="49" fontId="11" fillId="6" borderId="0" xfId="10" applyNumberFormat="1" applyFont="1" applyFill="1"/>
    <xf numFmtId="49" fontId="30" fillId="0" borderId="0" xfId="10" applyNumberFormat="1" applyFont="1" applyAlignment="1">
      <alignment vertical="center" wrapText="1"/>
    </xf>
    <xf numFmtId="0" fontId="31" fillId="0" borderId="0" xfId="10" applyFont="1" applyAlignment="1">
      <alignment vertical="center"/>
    </xf>
    <xf numFmtId="49" fontId="28" fillId="0" borderId="0" xfId="10" applyNumberFormat="1" applyFont="1" applyAlignment="1">
      <alignment vertical="center"/>
    </xf>
    <xf numFmtId="49" fontId="11" fillId="0" borderId="0" xfId="10" applyNumberFormat="1" applyFont="1" applyAlignment="1">
      <alignment horizontal="left" vertical="top" wrapText="1"/>
    </xf>
    <xf numFmtId="0" fontId="30" fillId="0" borderId="0" xfId="10" applyFont="1" applyAlignment="1">
      <alignment vertical="center"/>
    </xf>
    <xf numFmtId="0" fontId="28" fillId="0" borderId="0" xfId="10" applyFont="1" applyAlignment="1">
      <alignment vertical="center" wrapText="1"/>
    </xf>
    <xf numFmtId="49" fontId="32" fillId="0" borderId="0" xfId="10" applyNumberFormat="1" applyFont="1" applyAlignment="1">
      <alignment vertical="center"/>
    </xf>
    <xf numFmtId="0" fontId="32" fillId="0" borderId="0" xfId="10" applyFont="1" applyAlignment="1">
      <alignment vertical="center" wrapText="1"/>
    </xf>
    <xf numFmtId="49" fontId="11" fillId="0" borderId="0" xfId="10" applyNumberFormat="1" applyFont="1" applyAlignment="1">
      <alignment vertical="center"/>
    </xf>
    <xf numFmtId="49" fontId="11" fillId="0" borderId="0" xfId="10" applyNumberFormat="1" applyFont="1" applyAlignment="1">
      <alignment wrapText="1"/>
    </xf>
    <xf numFmtId="49" fontId="32" fillId="0" borderId="0" xfId="10" applyNumberFormat="1" applyFont="1" applyAlignment="1">
      <alignment horizontal="left" vertical="center"/>
    </xf>
    <xf numFmtId="0" fontId="32" fillId="0" borderId="0" xfId="10" applyFont="1" applyAlignment="1">
      <alignment horizontal="left" vertical="center" wrapText="1"/>
    </xf>
    <xf numFmtId="49" fontId="30" fillId="0" borderId="0" xfId="10" applyNumberFormat="1" applyFont="1" applyAlignment="1">
      <alignment vertical="center"/>
    </xf>
    <xf numFmtId="0" fontId="30" fillId="0" borderId="0" xfId="10" applyFont="1" applyAlignment="1">
      <alignment vertical="center" wrapText="1"/>
    </xf>
    <xf numFmtId="49" fontId="11" fillId="0" borderId="0" xfId="10" applyNumberFormat="1" applyFont="1" applyAlignment="1">
      <alignment vertical="top"/>
    </xf>
    <xf numFmtId="49" fontId="28" fillId="0" borderId="0" xfId="10" applyNumberFormat="1" applyFont="1" applyAlignment="1">
      <alignment horizontal="left" vertical="top" wrapText="1"/>
    </xf>
    <xf numFmtId="49" fontId="28" fillId="0" borderId="0" xfId="10" applyNumberFormat="1" applyFont="1" applyAlignment="1">
      <alignment vertical="center" wrapText="1"/>
    </xf>
    <xf numFmtId="0" fontId="29" fillId="0" borderId="0" xfId="10" applyAlignment="1">
      <alignment wrapText="1"/>
    </xf>
    <xf numFmtId="49" fontId="32" fillId="0" borderId="0" xfId="10" applyNumberFormat="1" applyFont="1" applyAlignment="1">
      <alignment horizontal="left" vertical="top" wrapText="1"/>
    </xf>
    <xf numFmtId="0" fontId="32" fillId="0" borderId="0" xfId="10" applyFont="1" applyAlignment="1">
      <alignment wrapText="1"/>
    </xf>
    <xf numFmtId="49" fontId="28" fillId="0" borderId="0" xfId="10" quotePrefix="1" applyNumberFormat="1" applyFont="1" applyAlignment="1">
      <alignment horizontal="left" vertical="top" wrapText="1"/>
    </xf>
    <xf numFmtId="0" fontId="28" fillId="0" borderId="0" xfId="10" quotePrefix="1" applyFont="1" applyAlignment="1">
      <alignment horizontal="left" vertical="center" wrapText="1"/>
    </xf>
    <xf numFmtId="49" fontId="28" fillId="0" borderId="0" xfId="10" applyNumberFormat="1" applyFont="1" applyAlignment="1">
      <alignment vertical="top"/>
    </xf>
    <xf numFmtId="0" fontId="28" fillId="0" borderId="0" xfId="10" applyFont="1" applyAlignment="1">
      <alignment horizontal="left" vertical="center" wrapText="1"/>
    </xf>
    <xf numFmtId="49" fontId="11" fillId="0" borderId="0" xfId="10" applyNumberFormat="1" applyFont="1" applyAlignment="1">
      <alignment vertical="top" wrapText="1"/>
    </xf>
    <xf numFmtId="49" fontId="28" fillId="0" borderId="0" xfId="10" applyNumberFormat="1" applyFont="1" applyAlignment="1">
      <alignment horizontal="left" vertical="center"/>
    </xf>
    <xf numFmtId="49" fontId="28" fillId="0" borderId="0" xfId="10" applyNumberFormat="1" applyFont="1"/>
    <xf numFmtId="49" fontId="30" fillId="0" borderId="0" xfId="10" applyNumberFormat="1" applyFont="1" applyAlignment="1">
      <alignment horizontal="left" vertical="center"/>
    </xf>
    <xf numFmtId="0" fontId="30" fillId="0" borderId="0" xfId="10" applyFont="1" applyAlignment="1">
      <alignment horizontal="left" vertical="center" wrapText="1"/>
    </xf>
    <xf numFmtId="49" fontId="28" fillId="0" borderId="0" xfId="9" applyNumberFormat="1" applyFont="1" applyAlignment="1">
      <alignment horizontal="right" vertical="top"/>
    </xf>
    <xf numFmtId="49" fontId="33" fillId="0" borderId="0" xfId="10" applyNumberFormat="1" applyFont="1" applyAlignment="1">
      <alignment vertical="center"/>
    </xf>
    <xf numFmtId="0" fontId="33" fillId="0" borderId="0" xfId="10" applyFont="1" applyAlignment="1">
      <alignment vertical="center" wrapText="1"/>
    </xf>
    <xf numFmtId="49" fontId="12" fillId="0" borderId="0" xfId="10" applyNumberFormat="1" applyFont="1" applyAlignment="1">
      <alignment horizontal="left" vertical="top" wrapText="1"/>
    </xf>
    <xf numFmtId="0" fontId="34" fillId="0" borderId="0" xfId="10" applyFont="1" applyAlignment="1">
      <alignment horizontal="left" vertical="center" wrapText="1"/>
    </xf>
    <xf numFmtId="49" fontId="11" fillId="0" borderId="0" xfId="8" applyNumberFormat="1" applyFont="1" applyAlignment="1">
      <alignment horizontal="left" vertical="top" wrapText="1"/>
    </xf>
    <xf numFmtId="49" fontId="12" fillId="0" borderId="0" xfId="8" applyNumberFormat="1" applyFont="1" applyAlignment="1">
      <alignment horizontal="left" vertical="top" wrapText="1"/>
    </xf>
    <xf numFmtId="49" fontId="30" fillId="0" borderId="0" xfId="9" applyNumberFormat="1" applyFont="1"/>
    <xf numFmtId="49" fontId="28" fillId="0" borderId="0" xfId="9" applyNumberFormat="1" applyFont="1" applyAlignment="1">
      <alignment horizontal="left" vertical="top" wrapText="1"/>
    </xf>
    <xf numFmtId="0" fontId="25" fillId="0" borderId="0" xfId="8" applyFont="1" applyAlignment="1">
      <alignment wrapText="1"/>
    </xf>
    <xf numFmtId="43" fontId="6" fillId="0" borderId="0" xfId="0" applyNumberFormat="1" applyFont="1" applyBorder="1" applyAlignment="1">
      <alignment horizontal="left" vertical="center"/>
    </xf>
    <xf numFmtId="0" fontId="6" fillId="0" borderId="12" xfId="0" applyFont="1" applyBorder="1" applyAlignment="1">
      <alignment horizontal="left"/>
    </xf>
    <xf numFmtId="0" fontId="6" fillId="0" borderId="12" xfId="0" applyFont="1" applyBorder="1"/>
    <xf numFmtId="43" fontId="6" fillId="0" borderId="12" xfId="1" applyFont="1" applyBorder="1"/>
    <xf numFmtId="43" fontId="7" fillId="0" borderId="12" xfId="1" applyFont="1" applyBorder="1"/>
    <xf numFmtId="0" fontId="6" fillId="0" borderId="11" xfId="0" applyFont="1" applyBorder="1" applyAlignment="1">
      <alignment horizontal="left"/>
    </xf>
    <xf numFmtId="1" fontId="8" fillId="0" borderId="11" xfId="2" applyFont="1" applyBorder="1" applyAlignment="1" applyProtection="1">
      <alignment vertical="top"/>
    </xf>
    <xf numFmtId="43" fontId="6" fillId="0" borderId="11" xfId="1" applyFont="1" applyBorder="1"/>
    <xf numFmtId="43" fontId="7" fillId="0" borderId="11" xfId="1" applyFont="1" applyBorder="1"/>
    <xf numFmtId="0" fontId="6" fillId="0" borderId="11" xfId="0" applyFont="1" applyBorder="1"/>
    <xf numFmtId="0" fontId="6" fillId="0" borderId="11" xfId="0" applyFont="1" applyFill="1" applyBorder="1" applyAlignment="1">
      <alignment horizontal="left"/>
    </xf>
    <xf numFmtId="0" fontId="7" fillId="0" borderId="11" xfId="0" applyFont="1" applyBorder="1"/>
    <xf numFmtId="0" fontId="9" fillId="0" borderId="11" xfId="0" applyFont="1" applyBorder="1"/>
    <xf numFmtId="0" fontId="10" fillId="0" borderId="11" xfId="0" applyFont="1" applyBorder="1" applyAlignment="1">
      <alignment horizontal="left" vertical="center" wrapText="1"/>
    </xf>
    <xf numFmtId="0" fontId="10" fillId="0" borderId="11" xfId="0" applyFont="1" applyBorder="1" applyAlignment="1" applyProtection="1">
      <alignment horizontal="left" vertical="top" wrapText="1"/>
      <protection locked="0"/>
    </xf>
    <xf numFmtId="49" fontId="6" fillId="0" borderId="11" xfId="0" applyNumberFormat="1" applyFont="1" applyBorder="1"/>
    <xf numFmtId="0" fontId="6" fillId="0" borderId="11" xfId="0" applyFont="1" applyBorder="1" applyAlignment="1">
      <alignment horizontal="left" vertical="center"/>
    </xf>
    <xf numFmtId="43" fontId="6" fillId="0" borderId="11" xfId="1" applyFont="1" applyBorder="1" applyAlignment="1">
      <alignment horizontal="left" vertical="center"/>
    </xf>
    <xf numFmtId="43" fontId="7" fillId="0" borderId="11" xfId="1" applyFont="1" applyBorder="1" applyAlignment="1">
      <alignment horizontal="left" vertical="center"/>
    </xf>
    <xf numFmtId="0" fontId="6" fillId="0" borderId="11" xfId="0" applyFont="1" applyFill="1" applyBorder="1" applyAlignment="1">
      <alignment horizontal="left" vertical="center"/>
    </xf>
    <xf numFmtId="43" fontId="7" fillId="0" borderId="15" xfId="1" applyFont="1" applyBorder="1" applyAlignment="1">
      <alignment horizontal="left" vertical="center"/>
    </xf>
    <xf numFmtId="0" fontId="7" fillId="8" borderId="11" xfId="0" applyFont="1" applyFill="1" applyBorder="1" applyAlignment="1">
      <alignment horizontal="left" vertical="center"/>
    </xf>
    <xf numFmtId="43" fontId="6" fillId="8" borderId="11" xfId="1" applyFont="1" applyFill="1" applyBorder="1" applyAlignment="1">
      <alignment horizontal="left" vertical="center"/>
    </xf>
    <xf numFmtId="43" fontId="7" fillId="8" borderId="11" xfId="1" applyFont="1" applyFill="1" applyBorder="1" applyAlignment="1">
      <alignment horizontal="left" vertical="center"/>
    </xf>
    <xf numFmtId="0" fontId="7" fillId="9" borderId="11" xfId="0" applyFont="1" applyFill="1" applyBorder="1" applyAlignment="1">
      <alignment horizontal="left" vertical="center"/>
    </xf>
    <xf numFmtId="43" fontId="6" fillId="9" borderId="11" xfId="1" applyFont="1" applyFill="1" applyBorder="1" applyAlignment="1">
      <alignment horizontal="left" vertical="center"/>
    </xf>
    <xf numFmtId="43" fontId="7" fillId="9" borderId="11" xfId="1" applyFont="1" applyFill="1" applyBorder="1" applyAlignment="1">
      <alignment horizontal="left" vertical="center"/>
    </xf>
    <xf numFmtId="43" fontId="6" fillId="9" borderId="14" xfId="1" applyFont="1" applyFill="1" applyBorder="1" applyAlignment="1">
      <alignment horizontal="left" vertical="center"/>
    </xf>
    <xf numFmtId="43" fontId="7" fillId="9" borderId="13" xfId="1" applyFont="1" applyFill="1" applyBorder="1" applyAlignment="1">
      <alignment horizontal="left" vertical="center"/>
    </xf>
    <xf numFmtId="43" fontId="4" fillId="2" borderId="0" xfId="1" applyFont="1" applyFill="1" applyBorder="1" applyAlignment="1">
      <alignment horizontal="left" vertical="top"/>
    </xf>
    <xf numFmtId="0" fontId="3" fillId="2" borderId="0" xfId="0" applyFont="1" applyFill="1" applyBorder="1" applyAlignment="1">
      <alignment horizontal="right" vertical="top"/>
    </xf>
    <xf numFmtId="0" fontId="4" fillId="2" borderId="0" xfId="0" applyFont="1" applyFill="1" applyBorder="1" applyAlignment="1">
      <alignment vertical="top" wrapText="1"/>
    </xf>
    <xf numFmtId="0" fontId="14" fillId="4" borderId="0" xfId="3" applyFont="1" applyFill="1"/>
    <xf numFmtId="0" fontId="10" fillId="4" borderId="0" xfId="3" applyFont="1" applyFill="1" applyAlignment="1">
      <alignment vertical="top"/>
    </xf>
    <xf numFmtId="1" fontId="9" fillId="0" borderId="11" xfId="2" applyFont="1" applyBorder="1" applyAlignment="1" applyProtection="1">
      <alignment horizontal="left" vertical="top"/>
    </xf>
    <xf numFmtId="3" fontId="10" fillId="0" borderId="11" xfId="2" applyNumberFormat="1" applyFont="1" applyBorder="1" applyAlignment="1" applyProtection="1">
      <alignment horizontal="left" vertical="top"/>
    </xf>
    <xf numFmtId="1" fontId="10" fillId="0" borderId="11" xfId="2" applyFont="1" applyBorder="1" applyAlignment="1" applyProtection="1">
      <alignment horizontal="left" vertical="top" wrapText="1"/>
    </xf>
    <xf numFmtId="1" fontId="10" fillId="0" borderId="11" xfId="2" applyFont="1" applyBorder="1" applyAlignment="1" applyProtection="1">
      <alignment horizontal="left" vertical="top"/>
    </xf>
    <xf numFmtId="165" fontId="10" fillId="0" borderId="11" xfId="2" applyNumberFormat="1" applyFont="1" applyBorder="1" applyAlignment="1" applyProtection="1">
      <alignment horizontal="left" vertical="top"/>
    </xf>
    <xf numFmtId="4" fontId="10" fillId="0" borderId="11" xfId="2" applyNumberFormat="1" applyFont="1" applyBorder="1" applyAlignment="1" applyProtection="1">
      <alignment horizontal="right" vertical="top"/>
    </xf>
    <xf numFmtId="0" fontId="36" fillId="0" borderId="11" xfId="0" applyFont="1" applyBorder="1"/>
    <xf numFmtId="4" fontId="36" fillId="0" borderId="0" xfId="0" applyNumberFormat="1" applyFont="1" applyFill="1"/>
    <xf numFmtId="0" fontId="36" fillId="0" borderId="0" xfId="0" applyFont="1"/>
    <xf numFmtId="4" fontId="9" fillId="0" borderId="11" xfId="3" applyNumberFormat="1" applyFont="1" applyBorder="1" applyAlignment="1">
      <alignment horizontal="right" vertical="top"/>
    </xf>
    <xf numFmtId="4" fontId="10" fillId="0" borderId="11" xfId="2" applyNumberFormat="1" applyFont="1" applyFill="1" applyBorder="1" applyAlignment="1" applyProtection="1">
      <alignment horizontal="right" vertical="top"/>
    </xf>
    <xf numFmtId="0" fontId="10" fillId="0" borderId="11" xfId="7" applyNumberFormat="1" applyFont="1" applyFill="1" applyBorder="1" applyAlignment="1">
      <alignment horizontal="left" vertical="top" wrapText="1"/>
    </xf>
    <xf numFmtId="49" fontId="10" fillId="0" borderId="11" xfId="7" applyNumberFormat="1" applyFont="1" applyFill="1" applyBorder="1" applyAlignment="1">
      <alignment horizontal="left" vertical="top"/>
    </xf>
    <xf numFmtId="0" fontId="10" fillId="0" borderId="11" xfId="7" applyNumberFormat="1" applyFont="1" applyFill="1" applyBorder="1" applyAlignment="1">
      <alignment horizontal="left" vertical="top"/>
    </xf>
    <xf numFmtId="0" fontId="10" fillId="0" borderId="11" xfId="7" applyFont="1" applyFill="1" applyBorder="1" applyAlignment="1">
      <alignment horizontal="left" vertical="top" wrapText="1"/>
    </xf>
    <xf numFmtId="0" fontId="10" fillId="0" borderId="11" xfId="7" applyNumberFormat="1" applyFont="1" applyFill="1" applyBorder="1" applyAlignment="1">
      <alignment horizontal="right" vertical="top"/>
    </xf>
    <xf numFmtId="0" fontId="10" fillId="0" borderId="0" xfId="7" applyNumberFormat="1" applyFont="1" applyFill="1" applyBorder="1" applyAlignment="1">
      <alignment horizontal="left" vertical="top"/>
    </xf>
    <xf numFmtId="168" fontId="10" fillId="0" borderId="11" xfId="7" applyNumberFormat="1" applyFont="1" applyFill="1" applyBorder="1" applyAlignment="1">
      <alignment horizontal="right" vertical="top" wrapText="1"/>
    </xf>
    <xf numFmtId="0" fontId="9" fillId="0" borderId="0" xfId="3" applyFont="1" applyFill="1" applyAlignment="1">
      <alignment horizontal="left" vertical="top"/>
    </xf>
    <xf numFmtId="0" fontId="10" fillId="4" borderId="11" xfId="3" applyFont="1" applyFill="1" applyBorder="1" applyAlignment="1" applyProtection="1">
      <alignment horizontal="left" vertical="top" wrapText="1"/>
      <protection locked="0"/>
    </xf>
    <xf numFmtId="0" fontId="10" fillId="4" borderId="11" xfId="3" applyFont="1" applyFill="1" applyBorder="1" applyAlignment="1">
      <alignment horizontal="left" vertical="top" wrapText="1"/>
    </xf>
    <xf numFmtId="1" fontId="10" fillId="4" borderId="11" xfId="3" applyNumberFormat="1" applyFont="1" applyFill="1" applyBorder="1" applyAlignment="1" applyProtection="1">
      <alignment horizontal="justify" vertical="top" wrapText="1"/>
      <protection locked="0"/>
    </xf>
    <xf numFmtId="0" fontId="10" fillId="4" borderId="11" xfId="3" applyFont="1" applyFill="1" applyBorder="1" applyAlignment="1">
      <alignment vertical="top" wrapText="1"/>
    </xf>
    <xf numFmtId="49" fontId="13" fillId="0" borderId="11" xfId="7" applyNumberFormat="1" applyFont="1" applyFill="1" applyBorder="1" applyAlignment="1">
      <alignment horizontal="left" vertical="top" wrapText="1"/>
    </xf>
    <xf numFmtId="4" fontId="13" fillId="4" borderId="11" xfId="3" applyNumberFormat="1" applyFont="1" applyFill="1" applyBorder="1" applyAlignment="1">
      <alignment horizontal="right" vertical="top"/>
    </xf>
    <xf numFmtId="4" fontId="13" fillId="0" borderId="11" xfId="2" applyNumberFormat="1" applyFont="1" applyBorder="1" applyAlignment="1">
      <alignment horizontal="right" vertical="top"/>
    </xf>
    <xf numFmtId="4" fontId="17" fillId="0" borderId="11" xfId="3" applyNumberFormat="1" applyFont="1" applyBorder="1" applyAlignment="1">
      <alignment horizontal="right" vertical="top"/>
    </xf>
    <xf numFmtId="4" fontId="10" fillId="0" borderId="11" xfId="2" applyNumberFormat="1" applyFont="1" applyBorder="1" applyAlignment="1" applyProtection="1">
      <alignment horizontal="right" vertical="top"/>
      <protection locked="0"/>
    </xf>
    <xf numFmtId="4" fontId="17" fillId="0" borderId="11" xfId="2" applyNumberFormat="1" applyFont="1" applyBorder="1" applyAlignment="1" applyProtection="1">
      <alignment horizontal="right" vertical="top"/>
    </xf>
    <xf numFmtId="4" fontId="14" fillId="0" borderId="11" xfId="3" applyNumberFormat="1" applyFont="1" applyBorder="1" applyAlignment="1">
      <alignment horizontal="right" vertical="top"/>
    </xf>
    <xf numFmtId="4" fontId="13" fillId="0" borderId="11" xfId="3" applyNumberFormat="1" applyFont="1" applyBorder="1" applyAlignment="1">
      <alignment horizontal="right" vertical="top" wrapText="1"/>
    </xf>
    <xf numFmtId="1" fontId="10" fillId="0" borderId="11" xfId="2" applyFont="1" applyBorder="1" applyAlignment="1">
      <alignment vertical="top"/>
    </xf>
    <xf numFmtId="165" fontId="10" fillId="0" borderId="11" xfId="3" applyNumberFormat="1" applyFont="1" applyBorder="1" applyAlignment="1">
      <alignment vertical="top" wrapText="1"/>
    </xf>
    <xf numFmtId="0" fontId="14" fillId="0" borderId="11" xfId="3" applyFont="1" applyBorder="1" applyAlignment="1">
      <alignment vertical="top"/>
    </xf>
    <xf numFmtId="1" fontId="6" fillId="0" borderId="11" xfId="2" applyFont="1" applyBorder="1" applyAlignment="1" applyProtection="1">
      <alignment vertical="top"/>
    </xf>
    <xf numFmtId="0" fontId="10" fillId="3" borderId="11" xfId="3" applyFont="1" applyFill="1" applyBorder="1" applyAlignment="1">
      <alignment vertical="top"/>
    </xf>
    <xf numFmtId="4" fontId="10" fillId="4" borderId="11" xfId="3" applyNumberFormat="1" applyFont="1" applyFill="1" applyBorder="1" applyAlignment="1">
      <alignment vertical="top"/>
    </xf>
    <xf numFmtId="4" fontId="10" fillId="4" borderId="11" xfId="2" applyNumberFormat="1" applyFont="1" applyFill="1" applyBorder="1" applyAlignment="1">
      <alignment vertical="top"/>
    </xf>
    <xf numFmtId="4" fontId="10" fillId="4" borderId="11" xfId="2" applyNumberFormat="1" applyFont="1" applyFill="1" applyBorder="1" applyAlignment="1" applyProtection="1">
      <alignment vertical="top"/>
    </xf>
    <xf numFmtId="4" fontId="14" fillId="4" borderId="11" xfId="3" applyNumberFormat="1" applyFont="1" applyFill="1" applyBorder="1" applyAlignment="1">
      <alignment vertical="top"/>
    </xf>
    <xf numFmtId="4" fontId="6" fillId="0" borderId="11" xfId="2" applyNumberFormat="1" applyFont="1" applyBorder="1" applyAlignment="1" applyProtection="1">
      <alignment vertical="top"/>
    </xf>
    <xf numFmtId="4" fontId="14" fillId="0" borderId="11" xfId="3" applyNumberFormat="1" applyFont="1" applyBorder="1" applyAlignment="1">
      <alignment vertical="top"/>
    </xf>
    <xf numFmtId="4" fontId="9" fillId="0" borderId="11" xfId="3" applyNumberFormat="1" applyFont="1" applyBorder="1" applyAlignment="1">
      <alignment vertical="top"/>
    </xf>
    <xf numFmtId="4" fontId="10" fillId="3" borderId="11" xfId="3" applyNumberFormat="1" applyFont="1" applyFill="1" applyBorder="1" applyAlignment="1">
      <alignment vertical="top"/>
    </xf>
    <xf numFmtId="4" fontId="10" fillId="0" borderId="11" xfId="3" applyNumberFormat="1" applyFont="1" applyBorder="1" applyAlignment="1">
      <alignment vertical="top" wrapText="1"/>
    </xf>
    <xf numFmtId="4" fontId="10" fillId="0" borderId="11" xfId="3" applyNumberFormat="1" applyFont="1" applyBorder="1" applyAlignment="1" applyProtection="1">
      <alignment horizontal="center" vertical="top"/>
      <protection locked="0"/>
    </xf>
    <xf numFmtId="7" fontId="13" fillId="6" borderId="11" xfId="3" applyNumberFormat="1" applyFont="1" applyFill="1" applyBorder="1" applyAlignment="1">
      <alignment horizontal="right" vertical="top"/>
    </xf>
    <xf numFmtId="2" fontId="13" fillId="0" borderId="11" xfId="7" applyNumberFormat="1" applyFont="1" applyFill="1" applyBorder="1" applyAlignment="1">
      <alignment horizontal="right" vertical="top" wrapText="1"/>
    </xf>
    <xf numFmtId="4" fontId="10" fillId="0" borderId="11" xfId="2" applyNumberFormat="1" applyFont="1" applyBorder="1" applyAlignment="1" applyProtection="1">
      <alignment horizontal="left" vertical="top"/>
    </xf>
    <xf numFmtId="43" fontId="4" fillId="2" borderId="1" xfId="1" applyFont="1" applyFill="1" applyBorder="1" applyAlignment="1">
      <alignment vertical="top"/>
    </xf>
    <xf numFmtId="0" fontId="0" fillId="0" borderId="0" xfId="0" applyAlignment="1">
      <alignment vertical="top"/>
    </xf>
    <xf numFmtId="166" fontId="10" fillId="0" borderId="11" xfId="3" applyNumberFormat="1" applyFont="1" applyBorder="1" applyAlignment="1">
      <alignment horizontal="left" vertical="top"/>
    </xf>
    <xf numFmtId="3" fontId="10" fillId="0" borderId="11" xfId="3" applyNumberFormat="1" applyFont="1" applyFill="1" applyBorder="1" applyAlignment="1">
      <alignment horizontal="left" vertical="top" wrapText="1"/>
    </xf>
    <xf numFmtId="4" fontId="10" fillId="0" borderId="11" xfId="3" applyNumberFormat="1" applyFont="1" applyFill="1" applyBorder="1" applyAlignment="1">
      <alignment horizontal="left" vertical="top"/>
    </xf>
    <xf numFmtId="4" fontId="10" fillId="0" borderId="11" xfId="3" applyNumberFormat="1" applyFont="1" applyFill="1" applyBorder="1" applyAlignment="1">
      <alignment horizontal="right" vertical="top"/>
    </xf>
    <xf numFmtId="7" fontId="10" fillId="6" borderId="11" xfId="3" applyNumberFormat="1" applyFont="1" applyFill="1" applyBorder="1" applyAlignment="1">
      <alignment horizontal="right" vertical="top"/>
    </xf>
    <xf numFmtId="0" fontId="10" fillId="0" borderId="11" xfId="3" applyFont="1" applyFill="1" applyBorder="1" applyAlignment="1" applyProtection="1">
      <alignment vertical="top" wrapText="1"/>
      <protection locked="0"/>
    </xf>
    <xf numFmtId="4" fontId="10" fillId="0" borderId="11" xfId="3" applyNumberFormat="1" applyFont="1" applyFill="1" applyBorder="1" applyAlignment="1" applyProtection="1">
      <alignment vertical="top"/>
      <protection locked="0"/>
    </xf>
    <xf numFmtId="0" fontId="10" fillId="0" borderId="11" xfId="3" applyFont="1" applyFill="1" applyBorder="1" applyAlignment="1" applyProtection="1">
      <alignment horizontal="left" vertical="top" wrapText="1"/>
      <protection locked="0"/>
    </xf>
    <xf numFmtId="4" fontId="10" fillId="0" borderId="11" xfId="3" applyNumberFormat="1" applyFont="1" applyFill="1" applyBorder="1" applyAlignment="1" applyProtection="1">
      <alignment horizontal="left" vertical="top"/>
      <protection locked="0"/>
    </xf>
    <xf numFmtId="4" fontId="10" fillId="0" borderId="11" xfId="3" applyNumberFormat="1" applyFont="1" applyFill="1" applyBorder="1" applyAlignment="1" applyProtection="1">
      <alignment horizontal="right" vertical="top"/>
      <protection locked="0"/>
    </xf>
    <xf numFmtId="0" fontId="10" fillId="0" borderId="11" xfId="3" applyFont="1" applyFill="1" applyBorder="1" applyAlignment="1">
      <alignment vertical="top"/>
    </xf>
    <xf numFmtId="2" fontId="10" fillId="0" borderId="11" xfId="7" applyNumberFormat="1" applyFont="1" applyFill="1" applyBorder="1" applyAlignment="1">
      <alignment horizontal="right" vertical="top" wrapText="1"/>
    </xf>
    <xf numFmtId="0" fontId="3" fillId="0" borderId="0" xfId="0" applyFont="1" applyFill="1" applyBorder="1" applyAlignment="1">
      <alignment horizontal="left" vertical="top"/>
    </xf>
    <xf numFmtId="1" fontId="15" fillId="0" borderId="0" xfId="2" applyFont="1" applyFill="1" applyBorder="1" applyAlignment="1" applyProtection="1">
      <alignment horizontal="left" vertical="top"/>
    </xf>
    <xf numFmtId="0" fontId="19" fillId="0" borderId="0" xfId="3" applyFont="1" applyFill="1" applyAlignment="1">
      <alignment horizontal="left" vertical="top"/>
    </xf>
    <xf numFmtId="4" fontId="16" fillId="0" borderId="0" xfId="3" applyNumberFormat="1" applyFont="1" applyFill="1" applyAlignment="1">
      <alignment horizontal="left" vertical="top"/>
    </xf>
    <xf numFmtId="0" fontId="14" fillId="0" borderId="0" xfId="3" applyFont="1" applyFill="1" applyBorder="1"/>
    <xf numFmtId="1" fontId="23" fillId="0" borderId="0" xfId="2" applyFont="1" applyFill="1" applyBorder="1" applyProtection="1"/>
    <xf numFmtId="1" fontId="21" fillId="0" borderId="0" xfId="2" applyFont="1" applyFill="1" applyBorder="1" applyProtection="1"/>
    <xf numFmtId="0" fontId="14" fillId="0" borderId="0" xfId="3" applyFont="1" applyFill="1"/>
    <xf numFmtId="4" fontId="10" fillId="0" borderId="0" xfId="3" applyNumberFormat="1" applyFont="1" applyFill="1"/>
    <xf numFmtId="0" fontId="10" fillId="0" borderId="0" xfId="3" applyFont="1" applyFill="1"/>
    <xf numFmtId="0" fontId="37" fillId="0" borderId="0" xfId="3" applyFont="1" applyFill="1" applyAlignment="1">
      <alignment horizontal="left" vertical="top"/>
    </xf>
    <xf numFmtId="0" fontId="10" fillId="0" borderId="0" xfId="3" applyFont="1" applyFill="1" applyAlignment="1">
      <alignment vertical="top"/>
    </xf>
    <xf numFmtId="49" fontId="13" fillId="0" borderId="11" xfId="7" applyNumberFormat="1" applyFont="1" applyFill="1" applyBorder="1" applyAlignment="1">
      <alignment horizontal="left" vertical="top" wrapText="1"/>
    </xf>
    <xf numFmtId="0" fontId="22" fillId="0" borderId="0" xfId="3" applyFont="1" applyFill="1" applyAlignment="1">
      <alignment horizontal="center"/>
    </xf>
    <xf numFmtId="0" fontId="9" fillId="0" borderId="0" xfId="3" applyFont="1" applyFill="1"/>
    <xf numFmtId="0" fontId="19" fillId="0" borderId="0" xfId="3" applyFont="1" applyFill="1"/>
    <xf numFmtId="1" fontId="21" fillId="0" borderId="0" xfId="3" applyNumberFormat="1" applyFont="1" applyFill="1"/>
    <xf numFmtId="0" fontId="4" fillId="2" borderId="0" xfId="0" applyFont="1" applyFill="1" applyBorder="1" applyAlignment="1">
      <alignment horizontal="left" vertical="top" wrapText="1"/>
    </xf>
    <xf numFmtId="0" fontId="4" fillId="2" borderId="0" xfId="0" applyFont="1" applyFill="1" applyBorder="1" applyAlignment="1">
      <alignment horizontal="left"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10" fillId="0" borderId="0" xfId="3" applyFont="1" applyAlignment="1">
      <alignment horizontal="left" vertical="top" wrapText="1"/>
    </xf>
    <xf numFmtId="49" fontId="13" fillId="0" borderId="11" xfId="7" applyNumberFormat="1" applyFont="1" applyFill="1" applyBorder="1" applyAlignment="1">
      <alignment horizontal="left" vertical="top" wrapText="1"/>
    </xf>
    <xf numFmtId="49" fontId="13" fillId="10" borderId="11" xfId="7" applyNumberFormat="1" applyFont="1" applyFill="1" applyBorder="1" applyAlignment="1">
      <alignment horizontal="left" vertical="top" wrapText="1"/>
    </xf>
    <xf numFmtId="0" fontId="13" fillId="10" borderId="0" xfId="7" applyNumberFormat="1" applyFont="1" applyFill="1" applyBorder="1" applyAlignment="1">
      <alignment horizontal="left" vertical="top" wrapText="1"/>
    </xf>
    <xf numFmtId="49" fontId="10" fillId="10" borderId="11" xfId="7" applyNumberFormat="1" applyFont="1" applyFill="1" applyBorder="1" applyAlignment="1">
      <alignment horizontal="left" vertical="top" wrapText="1"/>
    </xf>
    <xf numFmtId="0" fontId="10" fillId="10" borderId="0" xfId="7" applyNumberFormat="1" applyFont="1" applyFill="1" applyBorder="1" applyAlignment="1">
      <alignment horizontal="left" vertical="top"/>
    </xf>
    <xf numFmtId="0" fontId="10" fillId="10" borderId="0" xfId="3" applyFont="1" applyFill="1" applyAlignment="1">
      <alignment horizontal="left" vertical="top"/>
    </xf>
    <xf numFmtId="0" fontId="10" fillId="10" borderId="11" xfId="3" applyFont="1" applyFill="1" applyBorder="1" applyAlignment="1" applyProtection="1">
      <alignment vertical="top" wrapText="1"/>
      <protection locked="0"/>
    </xf>
    <xf numFmtId="4" fontId="10" fillId="0" borderId="11" xfId="3" applyNumberFormat="1" applyFont="1" applyFill="1" applyBorder="1" applyAlignment="1">
      <alignment vertical="top"/>
    </xf>
    <xf numFmtId="0" fontId="10" fillId="10" borderId="0" xfId="3" applyFont="1" applyFill="1" applyBorder="1" applyAlignment="1">
      <alignment vertical="top"/>
    </xf>
    <xf numFmtId="3" fontId="10" fillId="10" borderId="11" xfId="3" applyNumberFormat="1" applyFont="1" applyFill="1" applyBorder="1" applyAlignment="1">
      <alignment horizontal="left" vertical="top" wrapText="1"/>
    </xf>
    <xf numFmtId="0" fontId="10" fillId="10" borderId="11" xfId="3" applyFont="1" applyFill="1" applyBorder="1" applyAlignment="1">
      <alignment horizontal="left" vertical="top" wrapText="1"/>
    </xf>
    <xf numFmtId="0" fontId="14" fillId="10" borderId="0" xfId="3" applyFont="1" applyFill="1" applyAlignment="1">
      <alignment horizontal="left" vertical="top"/>
    </xf>
  </cellXfs>
  <cellStyles count="12">
    <cellStyle name="Excel Built-in Normal" xfId="2" xr:uid="{00000000-0005-0000-0000-000000000000}"/>
    <cellStyle name="Excel Built-in Normal 2" xfId="6" xr:uid="{00000000-0005-0000-0000-000001000000}"/>
    <cellStyle name="Navadno" xfId="0" builtinId="0"/>
    <cellStyle name="Navadno 10 2 5" xfId="11" xr:uid="{5803386A-C1C9-42DC-91F8-094AC423784F}"/>
    <cellStyle name="Navadno 2" xfId="3" xr:uid="{00000000-0005-0000-0000-000003000000}"/>
    <cellStyle name="Navadno 2 2 2 3" xfId="10" xr:uid="{3FE657A4-715F-434C-B4A8-29BC38A973F6}"/>
    <cellStyle name="Navadno 20" xfId="9" xr:uid="{7F88FAE4-C05D-4F1A-A88B-53608A528906}"/>
    <cellStyle name="Navadno 3" xfId="7" xr:uid="{00000000-0005-0000-0000-000004000000}"/>
    <cellStyle name="Navadno 4" xfId="8" xr:uid="{131CE340-FC32-4AEB-AB28-661ADEFF9140}"/>
    <cellStyle name="Odstotek 2" xfId="5" xr:uid="{00000000-0005-0000-0000-000005000000}"/>
    <cellStyle name="Vejica" xfId="1" builtinId="3"/>
    <cellStyle name="Vejica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45720</xdr:colOff>
      <xdr:row>295</xdr:row>
      <xdr:rowOff>83820</xdr:rowOff>
    </xdr:from>
    <xdr:to>
      <xdr:col>7</xdr:col>
      <xdr:colOff>7620</xdr:colOff>
      <xdr:row>295</xdr:row>
      <xdr:rowOff>83820</xdr:rowOff>
    </xdr:to>
    <xdr:sp macro="" textlink="">
      <xdr:nvSpPr>
        <xdr:cNvPr id="2" name="Line 6">
          <a:extLst>
            <a:ext uri="{FF2B5EF4-FFF2-40B4-BE49-F238E27FC236}">
              <a16:creationId xmlns:a16="http://schemas.microsoft.com/office/drawing/2014/main" id="{7D5446F8-C6EE-46A9-B640-615935AA1322}"/>
            </a:ext>
          </a:extLst>
        </xdr:cNvPr>
        <xdr:cNvSpPr>
          <a:spLocks noChangeShapeType="1"/>
        </xdr:cNvSpPr>
      </xdr:nvSpPr>
      <xdr:spPr bwMode="auto">
        <a:xfrm>
          <a:off x="4358640" y="103990140"/>
          <a:ext cx="103632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275</xdr:row>
      <xdr:rowOff>83820</xdr:rowOff>
    </xdr:from>
    <xdr:to>
      <xdr:col>7</xdr:col>
      <xdr:colOff>0</xdr:colOff>
      <xdr:row>275</xdr:row>
      <xdr:rowOff>83820</xdr:rowOff>
    </xdr:to>
    <xdr:sp macro="" textlink="">
      <xdr:nvSpPr>
        <xdr:cNvPr id="3" name="Line 7">
          <a:extLst>
            <a:ext uri="{FF2B5EF4-FFF2-40B4-BE49-F238E27FC236}">
              <a16:creationId xmlns:a16="http://schemas.microsoft.com/office/drawing/2014/main" id="{78DADF18-A677-489E-B96B-C1D39486F010}"/>
            </a:ext>
          </a:extLst>
        </xdr:cNvPr>
        <xdr:cNvSpPr>
          <a:spLocks noChangeShapeType="1"/>
        </xdr:cNvSpPr>
      </xdr:nvSpPr>
      <xdr:spPr bwMode="auto">
        <a:xfrm>
          <a:off x="7620" y="100637340"/>
          <a:ext cx="53797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22860</xdr:colOff>
      <xdr:row>278</xdr:row>
      <xdr:rowOff>99060</xdr:rowOff>
    </xdr:from>
    <xdr:to>
      <xdr:col>6</xdr:col>
      <xdr:colOff>1066800</xdr:colOff>
      <xdr:row>278</xdr:row>
      <xdr:rowOff>99060</xdr:rowOff>
    </xdr:to>
    <xdr:sp macro="" textlink="">
      <xdr:nvSpPr>
        <xdr:cNvPr id="4" name="Line 8">
          <a:extLst>
            <a:ext uri="{FF2B5EF4-FFF2-40B4-BE49-F238E27FC236}">
              <a16:creationId xmlns:a16="http://schemas.microsoft.com/office/drawing/2014/main" id="{B33A9447-A6BD-4A98-A4A7-3F622722E6A1}"/>
            </a:ext>
          </a:extLst>
        </xdr:cNvPr>
        <xdr:cNvSpPr>
          <a:spLocks noChangeShapeType="1"/>
        </xdr:cNvSpPr>
      </xdr:nvSpPr>
      <xdr:spPr bwMode="auto">
        <a:xfrm>
          <a:off x="22860" y="101155500"/>
          <a:ext cx="53568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284</xdr:row>
      <xdr:rowOff>99060</xdr:rowOff>
    </xdr:from>
    <xdr:to>
      <xdr:col>6</xdr:col>
      <xdr:colOff>1066800</xdr:colOff>
      <xdr:row>284</xdr:row>
      <xdr:rowOff>99060</xdr:rowOff>
    </xdr:to>
    <xdr:sp macro="" textlink="">
      <xdr:nvSpPr>
        <xdr:cNvPr id="5" name="Line 10">
          <a:extLst>
            <a:ext uri="{FF2B5EF4-FFF2-40B4-BE49-F238E27FC236}">
              <a16:creationId xmlns:a16="http://schemas.microsoft.com/office/drawing/2014/main" id="{DD026212-938B-4461-9C08-00B480CE45E9}"/>
            </a:ext>
          </a:extLst>
        </xdr:cNvPr>
        <xdr:cNvSpPr>
          <a:spLocks noChangeShapeType="1"/>
        </xdr:cNvSpPr>
      </xdr:nvSpPr>
      <xdr:spPr bwMode="auto">
        <a:xfrm>
          <a:off x="7620" y="102161340"/>
          <a:ext cx="537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282</xdr:row>
      <xdr:rowOff>83820</xdr:rowOff>
    </xdr:from>
    <xdr:to>
      <xdr:col>6</xdr:col>
      <xdr:colOff>1066800</xdr:colOff>
      <xdr:row>282</xdr:row>
      <xdr:rowOff>83820</xdr:rowOff>
    </xdr:to>
    <xdr:sp macro="" textlink="">
      <xdr:nvSpPr>
        <xdr:cNvPr id="6" name="Line 11">
          <a:extLst>
            <a:ext uri="{FF2B5EF4-FFF2-40B4-BE49-F238E27FC236}">
              <a16:creationId xmlns:a16="http://schemas.microsoft.com/office/drawing/2014/main" id="{BACB9502-4568-4C61-95CA-8126DDE22273}"/>
            </a:ext>
          </a:extLst>
        </xdr:cNvPr>
        <xdr:cNvSpPr>
          <a:spLocks noChangeShapeType="1"/>
        </xdr:cNvSpPr>
      </xdr:nvSpPr>
      <xdr:spPr bwMode="auto">
        <a:xfrm>
          <a:off x="4312920" y="101810820"/>
          <a:ext cx="10668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45720</xdr:colOff>
      <xdr:row>362</xdr:row>
      <xdr:rowOff>76200</xdr:rowOff>
    </xdr:from>
    <xdr:to>
      <xdr:col>7</xdr:col>
      <xdr:colOff>7620</xdr:colOff>
      <xdr:row>362</xdr:row>
      <xdr:rowOff>76200</xdr:rowOff>
    </xdr:to>
    <xdr:sp macro="" textlink="">
      <xdr:nvSpPr>
        <xdr:cNvPr id="2" name="Line 6">
          <a:extLst>
            <a:ext uri="{FF2B5EF4-FFF2-40B4-BE49-F238E27FC236}">
              <a16:creationId xmlns:a16="http://schemas.microsoft.com/office/drawing/2014/main" id="{68636CE6-2EE1-426D-B41F-9E74E44BFA32}"/>
            </a:ext>
          </a:extLst>
        </xdr:cNvPr>
        <xdr:cNvSpPr>
          <a:spLocks noChangeShapeType="1"/>
        </xdr:cNvSpPr>
      </xdr:nvSpPr>
      <xdr:spPr bwMode="auto">
        <a:xfrm>
          <a:off x="4358640" y="103982520"/>
          <a:ext cx="103632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342</xdr:row>
      <xdr:rowOff>91440</xdr:rowOff>
    </xdr:from>
    <xdr:to>
      <xdr:col>7</xdr:col>
      <xdr:colOff>0</xdr:colOff>
      <xdr:row>342</xdr:row>
      <xdr:rowOff>91440</xdr:rowOff>
    </xdr:to>
    <xdr:sp macro="" textlink="">
      <xdr:nvSpPr>
        <xdr:cNvPr id="3" name="Line 7">
          <a:extLst>
            <a:ext uri="{FF2B5EF4-FFF2-40B4-BE49-F238E27FC236}">
              <a16:creationId xmlns:a16="http://schemas.microsoft.com/office/drawing/2014/main" id="{95FDFCEB-4EAC-41A7-AD04-D02C1F0B3865}"/>
            </a:ext>
          </a:extLst>
        </xdr:cNvPr>
        <xdr:cNvSpPr>
          <a:spLocks noChangeShapeType="1"/>
        </xdr:cNvSpPr>
      </xdr:nvSpPr>
      <xdr:spPr bwMode="auto">
        <a:xfrm>
          <a:off x="7620" y="100644960"/>
          <a:ext cx="5379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22860</xdr:colOff>
      <xdr:row>345</xdr:row>
      <xdr:rowOff>99060</xdr:rowOff>
    </xdr:from>
    <xdr:to>
      <xdr:col>6</xdr:col>
      <xdr:colOff>1066800</xdr:colOff>
      <xdr:row>345</xdr:row>
      <xdr:rowOff>99060</xdr:rowOff>
    </xdr:to>
    <xdr:sp macro="" textlink="">
      <xdr:nvSpPr>
        <xdr:cNvPr id="4" name="Line 8">
          <a:extLst>
            <a:ext uri="{FF2B5EF4-FFF2-40B4-BE49-F238E27FC236}">
              <a16:creationId xmlns:a16="http://schemas.microsoft.com/office/drawing/2014/main" id="{A874615A-21EC-4C33-ADD6-DB96BE9200E2}"/>
            </a:ext>
          </a:extLst>
        </xdr:cNvPr>
        <xdr:cNvSpPr>
          <a:spLocks noChangeShapeType="1"/>
        </xdr:cNvSpPr>
      </xdr:nvSpPr>
      <xdr:spPr bwMode="auto">
        <a:xfrm>
          <a:off x="22860" y="101155500"/>
          <a:ext cx="53568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351</xdr:row>
      <xdr:rowOff>99060</xdr:rowOff>
    </xdr:from>
    <xdr:to>
      <xdr:col>6</xdr:col>
      <xdr:colOff>1066800</xdr:colOff>
      <xdr:row>351</xdr:row>
      <xdr:rowOff>99060</xdr:rowOff>
    </xdr:to>
    <xdr:sp macro="" textlink="">
      <xdr:nvSpPr>
        <xdr:cNvPr id="5" name="Line 10">
          <a:extLst>
            <a:ext uri="{FF2B5EF4-FFF2-40B4-BE49-F238E27FC236}">
              <a16:creationId xmlns:a16="http://schemas.microsoft.com/office/drawing/2014/main" id="{F88B6DD4-5986-4A42-82DC-211A2899F35C}"/>
            </a:ext>
          </a:extLst>
        </xdr:cNvPr>
        <xdr:cNvSpPr>
          <a:spLocks noChangeShapeType="1"/>
        </xdr:cNvSpPr>
      </xdr:nvSpPr>
      <xdr:spPr bwMode="auto">
        <a:xfrm>
          <a:off x="7620" y="102161340"/>
          <a:ext cx="5372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349</xdr:row>
      <xdr:rowOff>91440</xdr:rowOff>
    </xdr:from>
    <xdr:to>
      <xdr:col>6</xdr:col>
      <xdr:colOff>1066800</xdr:colOff>
      <xdr:row>349</xdr:row>
      <xdr:rowOff>91440</xdr:rowOff>
    </xdr:to>
    <xdr:sp macro="" textlink="">
      <xdr:nvSpPr>
        <xdr:cNvPr id="6" name="Line 11">
          <a:extLst>
            <a:ext uri="{FF2B5EF4-FFF2-40B4-BE49-F238E27FC236}">
              <a16:creationId xmlns:a16="http://schemas.microsoft.com/office/drawing/2014/main" id="{1C393549-1370-4A79-8D2F-853C9A72DCE0}"/>
            </a:ext>
          </a:extLst>
        </xdr:cNvPr>
        <xdr:cNvSpPr>
          <a:spLocks noChangeShapeType="1"/>
        </xdr:cNvSpPr>
      </xdr:nvSpPr>
      <xdr:spPr bwMode="auto">
        <a:xfrm>
          <a:off x="4312920" y="101818440"/>
          <a:ext cx="106680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tja/AppData/Local/Microsoft/Windows/Temporary%20Internet%20Files/Content.Outlook/4S14KO6Y/Prejeto%20581%20A-I/ISB/VUHREDPREPUSTGRADINGIpredracu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i"/>
      <sheetName val="Rekapitulacija"/>
    </sheetNames>
    <sheetDataSet>
      <sheetData sheetId="0">
        <row r="233">
          <cell r="F233">
            <v>107400</v>
          </cell>
        </row>
      </sheetData>
      <sheetData sheetId="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245E4-2BAE-426B-8260-E3CAB689E860}">
  <sheetPr>
    <tabColor rgb="FF00B0F0"/>
  </sheetPr>
  <dimension ref="A1:I66"/>
  <sheetViews>
    <sheetView view="pageBreakPreview" zoomScaleNormal="100" zoomScaleSheetLayoutView="100" workbookViewId="0">
      <selection activeCell="C18" sqref="C18"/>
    </sheetView>
  </sheetViews>
  <sheetFormatPr defaultRowHeight="13.2"/>
  <cols>
    <col min="1" max="1" width="8.21875" style="292" customWidth="1"/>
    <col min="2" max="2" width="4.44140625" style="292" customWidth="1"/>
    <col min="3" max="3" width="114.44140625" style="332" customWidth="1"/>
    <col min="4" max="6" width="8.5546875" style="292" customWidth="1"/>
    <col min="7" max="16384" width="8.88671875" style="292"/>
  </cols>
  <sheetData>
    <row r="1" spans="1:7" s="41" customFormat="1" ht="40.200000000000003" customHeight="1">
      <c r="A1" s="34"/>
      <c r="B1" s="448" t="s">
        <v>47</v>
      </c>
      <c r="C1" s="448"/>
      <c r="D1" s="365"/>
      <c r="E1" s="365"/>
      <c r="F1" s="365"/>
      <c r="G1" s="365"/>
    </row>
    <row r="2" spans="1:7" s="41" customFormat="1" ht="40.200000000000003" customHeight="1" thickBot="1">
      <c r="A2" s="35" t="s">
        <v>409</v>
      </c>
      <c r="B2" s="42" t="s">
        <v>348</v>
      </c>
      <c r="C2" s="43"/>
      <c r="D2" s="363"/>
      <c r="E2" s="34"/>
      <c r="F2" s="364"/>
      <c r="G2" s="364"/>
    </row>
    <row r="3" spans="1:7" s="293" customFormat="1">
      <c r="A3" s="294"/>
      <c r="B3" s="294"/>
      <c r="C3" s="295" t="s">
        <v>349</v>
      </c>
      <c r="D3" s="296"/>
    </row>
    <row r="4" spans="1:7" s="293" customFormat="1">
      <c r="B4" s="297" t="s">
        <v>350</v>
      </c>
      <c r="C4" s="298"/>
      <c r="D4" s="299"/>
    </row>
    <row r="5" spans="1:7" s="293" customFormat="1">
      <c r="B5" s="297"/>
      <c r="C5" s="298"/>
      <c r="D5" s="300"/>
    </row>
    <row r="6" spans="1:7" s="293" customFormat="1">
      <c r="B6" s="297" t="s">
        <v>351</v>
      </c>
      <c r="C6" s="298"/>
      <c r="D6" s="300"/>
    </row>
    <row r="7" spans="1:7" s="293" customFormat="1">
      <c r="B7" s="297" t="s">
        <v>352</v>
      </c>
      <c r="C7" s="298"/>
      <c r="D7" s="300"/>
      <c r="E7" s="301"/>
    </row>
    <row r="8" spans="1:7" s="293" customFormat="1">
      <c r="B8" s="297"/>
      <c r="C8" s="298"/>
      <c r="D8" s="302"/>
      <c r="E8" s="301"/>
    </row>
    <row r="9" spans="1:7" s="293" customFormat="1">
      <c r="B9" s="297" t="s">
        <v>353</v>
      </c>
      <c r="C9" s="298"/>
      <c r="D9" s="302"/>
      <c r="E9" s="303"/>
      <c r="G9" s="304"/>
    </row>
    <row r="10" spans="1:7" s="293" customFormat="1">
      <c r="B10" s="297" t="s">
        <v>354</v>
      </c>
      <c r="C10" s="298"/>
      <c r="D10" s="302"/>
      <c r="E10" s="303"/>
      <c r="G10" s="304"/>
    </row>
    <row r="11" spans="1:7" s="293" customFormat="1">
      <c r="B11" s="297" t="s">
        <v>355</v>
      </c>
      <c r="C11" s="298"/>
      <c r="D11" s="300"/>
      <c r="E11" s="303"/>
    </row>
    <row r="12" spans="1:7" s="293" customFormat="1">
      <c r="B12" s="297" t="s">
        <v>356</v>
      </c>
      <c r="C12" s="298"/>
      <c r="D12" s="302"/>
      <c r="E12" s="305"/>
      <c r="F12" s="305"/>
      <c r="G12" s="305"/>
    </row>
    <row r="13" spans="1:7" s="293" customFormat="1">
      <c r="B13" s="297" t="s">
        <v>357</v>
      </c>
      <c r="C13" s="298"/>
      <c r="D13" s="306"/>
      <c r="E13" s="303"/>
    </row>
    <row r="14" spans="1:7" s="293" customFormat="1">
      <c r="B14" s="297" t="s">
        <v>358</v>
      </c>
      <c r="C14" s="298"/>
      <c r="D14" s="302"/>
      <c r="E14" s="303"/>
    </row>
    <row r="15" spans="1:7" s="293" customFormat="1">
      <c r="B15" s="297"/>
      <c r="C15" s="298"/>
      <c r="D15" s="300"/>
      <c r="E15" s="303"/>
    </row>
    <row r="16" spans="1:7" s="293" customFormat="1">
      <c r="B16" s="297" t="s">
        <v>359</v>
      </c>
      <c r="C16" s="298"/>
      <c r="D16" s="300"/>
      <c r="E16" s="303"/>
    </row>
    <row r="17" spans="2:5" s="293" customFormat="1">
      <c r="B17" s="297"/>
      <c r="C17" s="298"/>
      <c r="D17" s="300"/>
      <c r="E17" s="303"/>
    </row>
    <row r="18" spans="2:5" s="293" customFormat="1">
      <c r="B18" s="297" t="s">
        <v>360</v>
      </c>
      <c r="C18" s="298"/>
      <c r="D18" s="300"/>
      <c r="E18" s="303"/>
    </row>
    <row r="19" spans="2:5" s="293" customFormat="1">
      <c r="B19" s="307" t="s">
        <v>361</v>
      </c>
      <c r="C19" s="298"/>
      <c r="D19" s="300"/>
      <c r="E19" s="303"/>
    </row>
    <row r="20" spans="2:5" s="293" customFormat="1">
      <c r="B20" s="297" t="s">
        <v>362</v>
      </c>
      <c r="C20" s="298"/>
      <c r="D20" s="308"/>
      <c r="E20" s="303"/>
    </row>
    <row r="21" spans="2:5" s="293" customFormat="1">
      <c r="B21" s="297" t="s">
        <v>363</v>
      </c>
      <c r="C21" s="298"/>
      <c r="D21" s="300"/>
      <c r="E21" s="303"/>
    </row>
    <row r="22" spans="2:5" s="293" customFormat="1">
      <c r="B22" s="297" t="s">
        <v>364</v>
      </c>
      <c r="C22" s="298"/>
      <c r="D22" s="300"/>
      <c r="E22" s="303"/>
    </row>
    <row r="23" spans="2:5" s="293" customFormat="1">
      <c r="B23" s="297" t="s">
        <v>365</v>
      </c>
      <c r="C23" s="298"/>
      <c r="D23" s="300"/>
      <c r="E23" s="303"/>
    </row>
    <row r="24" spans="2:5" s="309" customFormat="1">
      <c r="C24" s="310" t="s">
        <v>366</v>
      </c>
      <c r="D24" s="300"/>
    </row>
    <row r="25" spans="2:5" s="309" customFormat="1" ht="26.4">
      <c r="C25" s="310" t="s">
        <v>367</v>
      </c>
      <c r="D25" s="300"/>
    </row>
    <row r="26" spans="2:5" s="309" customFormat="1">
      <c r="C26" s="310" t="s">
        <v>368</v>
      </c>
      <c r="D26" s="300"/>
    </row>
    <row r="27" spans="2:5" s="309" customFormat="1">
      <c r="C27" s="310" t="s">
        <v>369</v>
      </c>
      <c r="D27" s="300"/>
    </row>
    <row r="28" spans="2:5" s="309" customFormat="1">
      <c r="C28" s="310" t="s">
        <v>370</v>
      </c>
      <c r="D28" s="300"/>
    </row>
    <row r="29" spans="2:5" s="309" customFormat="1">
      <c r="C29" s="310" t="s">
        <v>371</v>
      </c>
      <c r="D29" s="300"/>
    </row>
    <row r="30" spans="2:5" s="309" customFormat="1">
      <c r="C30" s="310" t="s">
        <v>372</v>
      </c>
      <c r="D30" s="300"/>
    </row>
    <row r="31" spans="2:5" s="309" customFormat="1" ht="26.4">
      <c r="C31" s="310" t="s">
        <v>373</v>
      </c>
      <c r="D31" s="311"/>
    </row>
    <row r="32" spans="2:5" s="309" customFormat="1">
      <c r="C32" s="310" t="s">
        <v>374</v>
      </c>
      <c r="D32" s="300"/>
    </row>
    <row r="33" spans="2:9" s="309" customFormat="1">
      <c r="C33" s="298" t="s">
        <v>375</v>
      </c>
      <c r="D33" s="312"/>
    </row>
    <row r="34" spans="2:9" s="309" customFormat="1" ht="26.4">
      <c r="C34" s="313" t="s">
        <v>376</v>
      </c>
      <c r="D34" s="314"/>
    </row>
    <row r="35" spans="2:9" s="309" customFormat="1">
      <c r="C35" s="315" t="s">
        <v>377</v>
      </c>
      <c r="D35" s="316"/>
      <c r="E35" s="317"/>
      <c r="F35" s="317"/>
      <c r="G35" s="317"/>
      <c r="H35" s="317"/>
      <c r="I35" s="317"/>
    </row>
    <row r="36" spans="2:9" s="309" customFormat="1">
      <c r="C36" s="310" t="s">
        <v>378</v>
      </c>
      <c r="D36" s="318"/>
      <c r="E36" s="317"/>
      <c r="F36" s="317"/>
      <c r="G36" s="317"/>
      <c r="H36" s="317"/>
      <c r="I36" s="317"/>
    </row>
    <row r="37" spans="2:9" s="309" customFormat="1">
      <c r="C37" s="310" t="s">
        <v>379</v>
      </c>
      <c r="D37" s="318"/>
      <c r="E37" s="317"/>
      <c r="F37" s="317"/>
      <c r="G37" s="317"/>
      <c r="H37" s="317"/>
      <c r="I37" s="317"/>
    </row>
    <row r="38" spans="2:9" s="309" customFormat="1">
      <c r="C38" s="310" t="s">
        <v>380</v>
      </c>
      <c r="D38" s="318"/>
      <c r="E38" s="317"/>
      <c r="F38" s="317"/>
      <c r="G38" s="317"/>
      <c r="H38" s="317"/>
      <c r="I38" s="317"/>
    </row>
    <row r="39" spans="2:9" s="309" customFormat="1">
      <c r="C39" s="310" t="s">
        <v>381</v>
      </c>
      <c r="D39" s="318"/>
      <c r="E39" s="317"/>
      <c r="F39" s="317"/>
      <c r="G39" s="317"/>
      <c r="H39" s="317"/>
      <c r="I39" s="317"/>
    </row>
    <row r="40" spans="2:9" s="309" customFormat="1">
      <c r="C40" s="310" t="s">
        <v>382</v>
      </c>
      <c r="D40" s="318"/>
      <c r="E40" s="317"/>
      <c r="F40" s="317"/>
      <c r="G40" s="317"/>
      <c r="H40" s="317"/>
      <c r="I40" s="317"/>
    </row>
    <row r="41" spans="2:9" s="309" customFormat="1">
      <c r="C41" s="319"/>
      <c r="D41" s="318"/>
      <c r="E41" s="317"/>
      <c r="F41" s="317"/>
      <c r="G41" s="317"/>
      <c r="H41" s="317"/>
      <c r="I41" s="317"/>
    </row>
    <row r="42" spans="2:9" s="293" customFormat="1">
      <c r="B42" s="320" t="s">
        <v>383</v>
      </c>
      <c r="C42" s="298"/>
      <c r="D42" s="318"/>
      <c r="E42" s="320"/>
      <c r="F42" s="320"/>
      <c r="G42" s="320"/>
      <c r="H42" s="320"/>
      <c r="I42" s="320"/>
    </row>
    <row r="43" spans="2:9" s="293" customFormat="1">
      <c r="B43" s="301" t="s">
        <v>384</v>
      </c>
      <c r="C43" s="298"/>
      <c r="D43" s="302"/>
      <c r="E43" s="321"/>
      <c r="F43" s="321"/>
      <c r="G43" s="321"/>
      <c r="H43" s="321"/>
      <c r="I43" s="321"/>
    </row>
    <row r="44" spans="2:9" s="293" customFormat="1">
      <c r="B44" s="320" t="s">
        <v>385</v>
      </c>
      <c r="C44" s="298"/>
      <c r="D44" s="318"/>
      <c r="E44" s="320"/>
      <c r="F44" s="320"/>
      <c r="G44" s="320"/>
      <c r="H44" s="320"/>
      <c r="I44" s="320"/>
    </row>
    <row r="45" spans="2:9" s="293" customFormat="1">
      <c r="C45" s="310"/>
      <c r="D45" s="318"/>
      <c r="E45" s="320"/>
      <c r="F45" s="320"/>
      <c r="G45" s="320"/>
      <c r="H45" s="320"/>
      <c r="I45" s="320"/>
    </row>
    <row r="46" spans="2:9" s="293" customFormat="1">
      <c r="B46" s="322" t="s">
        <v>386</v>
      </c>
      <c r="C46" s="298"/>
      <c r="D46" s="323"/>
      <c r="E46" s="320"/>
      <c r="F46" s="320"/>
      <c r="G46" s="320"/>
      <c r="H46" s="320"/>
      <c r="I46" s="320"/>
    </row>
    <row r="47" spans="2:9" s="293" customFormat="1">
      <c r="B47" s="324" t="s">
        <v>387</v>
      </c>
      <c r="C47" s="310" t="s">
        <v>388</v>
      </c>
      <c r="D47" s="318"/>
      <c r="E47" s="320"/>
      <c r="F47" s="320"/>
      <c r="G47" s="320"/>
      <c r="H47" s="320"/>
      <c r="I47" s="320"/>
    </row>
    <row r="48" spans="2:9" s="293" customFormat="1" ht="52.8">
      <c r="B48" s="324" t="s">
        <v>387</v>
      </c>
      <c r="C48" s="310" t="s">
        <v>389</v>
      </c>
      <c r="D48" s="318"/>
      <c r="E48" s="320"/>
      <c r="F48" s="320"/>
      <c r="G48" s="320"/>
      <c r="H48" s="320"/>
      <c r="I48" s="320"/>
    </row>
    <row r="49" spans="2:9" s="293" customFormat="1">
      <c r="B49" s="324" t="s">
        <v>387</v>
      </c>
      <c r="C49" s="310" t="s">
        <v>390</v>
      </c>
      <c r="D49" s="318"/>
      <c r="E49" s="320"/>
      <c r="F49" s="320"/>
      <c r="G49" s="320"/>
      <c r="H49" s="320"/>
      <c r="I49" s="320"/>
    </row>
    <row r="50" spans="2:9" s="293" customFormat="1">
      <c r="C50" s="298"/>
      <c r="D50" s="312"/>
    </row>
    <row r="51" spans="2:9" s="293" customFormat="1">
      <c r="B51" s="325" t="s">
        <v>391</v>
      </c>
      <c r="C51" s="298"/>
      <c r="D51" s="326"/>
    </row>
    <row r="52" spans="2:9" s="293" customFormat="1" ht="26.4">
      <c r="B52" s="324" t="s">
        <v>387</v>
      </c>
      <c r="C52" s="327" t="s">
        <v>392</v>
      </c>
      <c r="D52" s="328"/>
      <c r="E52" s="320"/>
      <c r="F52" s="320"/>
      <c r="G52" s="320"/>
      <c r="H52" s="320"/>
      <c r="I52" s="320"/>
    </row>
    <row r="53" spans="2:9" s="293" customFormat="1" ht="26.4">
      <c r="B53" s="324" t="s">
        <v>387</v>
      </c>
      <c r="C53" s="327" t="s">
        <v>393</v>
      </c>
      <c r="D53" s="328"/>
      <c r="E53" s="320"/>
      <c r="F53" s="320"/>
      <c r="G53" s="320"/>
      <c r="H53" s="320"/>
      <c r="I53" s="320"/>
    </row>
    <row r="54" spans="2:9" s="293" customFormat="1">
      <c r="C54" s="298"/>
      <c r="D54" s="312"/>
    </row>
    <row r="55" spans="2:9" s="293" customFormat="1">
      <c r="B55" s="325" t="s">
        <v>394</v>
      </c>
      <c r="C55" s="298"/>
      <c r="D55" s="326"/>
    </row>
    <row r="56" spans="2:9" s="293" customFormat="1">
      <c r="B56" s="324" t="s">
        <v>387</v>
      </c>
      <c r="C56" s="327" t="s">
        <v>395</v>
      </c>
      <c r="D56" s="328"/>
      <c r="E56" s="320"/>
      <c r="F56" s="320"/>
      <c r="G56" s="320"/>
      <c r="H56" s="320"/>
      <c r="I56" s="320"/>
    </row>
    <row r="57" spans="2:9" s="293" customFormat="1">
      <c r="B57" s="324" t="s">
        <v>387</v>
      </c>
      <c r="C57" s="315" t="s">
        <v>396</v>
      </c>
      <c r="D57" s="316"/>
      <c r="E57" s="320"/>
      <c r="F57" s="320"/>
      <c r="G57" s="320"/>
      <c r="H57" s="320"/>
      <c r="I57" s="320"/>
    </row>
    <row r="58" spans="2:9" s="293" customFormat="1">
      <c r="C58" s="298"/>
      <c r="D58" s="312"/>
    </row>
    <row r="59" spans="2:9" s="293" customFormat="1">
      <c r="B59" s="307" t="s">
        <v>397</v>
      </c>
      <c r="C59" s="298"/>
      <c r="D59" s="308"/>
    </row>
    <row r="60" spans="2:9" s="293" customFormat="1">
      <c r="B60" s="324" t="s">
        <v>387</v>
      </c>
      <c r="C60" s="329" t="s">
        <v>398</v>
      </c>
      <c r="D60" s="328"/>
      <c r="E60" s="320"/>
      <c r="F60" s="320"/>
      <c r="G60" s="320"/>
      <c r="H60" s="320"/>
      <c r="I60" s="320"/>
    </row>
    <row r="61" spans="2:9" s="293" customFormat="1">
      <c r="B61" s="324" t="s">
        <v>387</v>
      </c>
      <c r="C61" s="330" t="s">
        <v>399</v>
      </c>
      <c r="D61" s="328"/>
      <c r="E61" s="320"/>
      <c r="F61" s="320"/>
      <c r="G61" s="320"/>
      <c r="H61" s="320"/>
      <c r="I61" s="320"/>
    </row>
    <row r="62" spans="2:9" s="293" customFormat="1" ht="26.4">
      <c r="B62" s="324" t="s">
        <v>387</v>
      </c>
      <c r="C62" s="330" t="s">
        <v>400</v>
      </c>
      <c r="D62" s="328"/>
      <c r="E62" s="320"/>
      <c r="F62" s="320"/>
      <c r="G62" s="320"/>
      <c r="H62" s="320"/>
      <c r="I62" s="320"/>
    </row>
    <row r="63" spans="2:9" s="293" customFormat="1" ht="26.4">
      <c r="B63" s="324" t="s">
        <v>387</v>
      </c>
      <c r="C63" s="330" t="s">
        <v>401</v>
      </c>
      <c r="D63" s="328"/>
      <c r="E63" s="320"/>
      <c r="F63" s="320"/>
      <c r="G63" s="320"/>
      <c r="H63" s="320"/>
      <c r="I63" s="320"/>
    </row>
    <row r="64" spans="2:9" s="293" customFormat="1" ht="26.4">
      <c r="B64" s="324" t="s">
        <v>387</v>
      </c>
      <c r="C64" s="330" t="s">
        <v>402</v>
      </c>
      <c r="D64" s="328"/>
      <c r="E64" s="320"/>
      <c r="F64" s="320"/>
      <c r="G64" s="320"/>
      <c r="H64" s="320"/>
      <c r="I64" s="320"/>
    </row>
    <row r="65" spans="2:9" ht="14.4">
      <c r="B65" s="331" t="s">
        <v>403</v>
      </c>
      <c r="D65" s="333"/>
    </row>
    <row r="66" spans="2:9">
      <c r="B66" s="324" t="s">
        <v>387</v>
      </c>
      <c r="C66" s="298" t="s">
        <v>404</v>
      </c>
      <c r="D66" s="312"/>
      <c r="E66" s="293"/>
      <c r="F66" s="293"/>
      <c r="G66" s="293"/>
      <c r="H66" s="293"/>
      <c r="I66" s="293"/>
    </row>
  </sheetData>
  <mergeCells count="1">
    <mergeCell ref="B1:C1"/>
  </mergeCells>
  <pageMargins left="0.7" right="0.7"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F64"/>
  <sheetViews>
    <sheetView tabSelected="1" zoomScaleNormal="100" workbookViewId="0">
      <selection activeCell="E68" sqref="E68"/>
    </sheetView>
  </sheetViews>
  <sheetFormatPr defaultColWidth="8.88671875" defaultRowHeight="14.4"/>
  <cols>
    <col min="1" max="1" width="8.33203125" style="7" customWidth="1"/>
    <col min="2" max="2" width="108.77734375" style="8" customWidth="1"/>
    <col min="3" max="3" width="12.5546875" style="9" customWidth="1"/>
    <col min="4" max="4" width="27" style="10" customWidth="1"/>
    <col min="5" max="5" width="35.33203125" style="8" customWidth="1"/>
    <col min="6" max="6" width="11.21875" style="8" bestFit="1" customWidth="1"/>
    <col min="7" max="14" width="8.88671875" style="8"/>
    <col min="15" max="15" width="70.33203125" style="8" customWidth="1"/>
    <col min="16" max="16384" width="8.88671875" style="8"/>
  </cols>
  <sheetData>
    <row r="1" spans="1:5" s="2" customFormat="1" ht="40.200000000000003" customHeight="1">
      <c r="A1" s="1"/>
      <c r="B1" s="449" t="s">
        <v>49</v>
      </c>
      <c r="C1" s="449"/>
      <c r="D1" s="449"/>
    </row>
    <row r="2" spans="1:5" s="2" customFormat="1" ht="40.200000000000003" customHeight="1" thickBot="1">
      <c r="A2" s="3" t="s">
        <v>103</v>
      </c>
      <c r="B2" s="4" t="s">
        <v>48</v>
      </c>
      <c r="C2" s="5"/>
      <c r="D2" s="6"/>
    </row>
    <row r="3" spans="1:5">
      <c r="A3" s="335"/>
      <c r="B3" s="336"/>
      <c r="C3" s="337"/>
      <c r="D3" s="338"/>
    </row>
    <row r="4" spans="1:5">
      <c r="A4" s="339" t="s">
        <v>50</v>
      </c>
      <c r="B4" s="340" t="s">
        <v>41</v>
      </c>
      <c r="C4" s="341"/>
      <c r="D4" s="248">
        <f>+ROUND(SUM(C5:C10),2)</f>
        <v>0</v>
      </c>
    </row>
    <row r="5" spans="1:5">
      <c r="A5" s="339">
        <v>1</v>
      </c>
      <c r="B5" s="343" t="s">
        <v>3</v>
      </c>
      <c r="C5" s="248">
        <f>+'L2-CESTA (P27-P35)'!G5</f>
        <v>0</v>
      </c>
      <c r="D5" s="342"/>
      <c r="E5" s="281"/>
    </row>
    <row r="6" spans="1:5">
      <c r="A6" s="339">
        <v>2</v>
      </c>
      <c r="B6" s="343" t="s">
        <v>5</v>
      </c>
      <c r="C6" s="248">
        <f>+'L2-CESTA (P27-P35)'!G6</f>
        <v>0</v>
      </c>
      <c r="D6" s="342"/>
    </row>
    <row r="7" spans="1:5">
      <c r="A7" s="339">
        <v>3</v>
      </c>
      <c r="B7" s="343" t="s">
        <v>10</v>
      </c>
      <c r="C7" s="248">
        <f>+'L2-CESTA (P27-P35)'!G7</f>
        <v>0</v>
      </c>
      <c r="D7" s="342"/>
    </row>
    <row r="8" spans="1:5">
      <c r="A8" s="344">
        <v>4</v>
      </c>
      <c r="B8" s="343" t="s">
        <v>11</v>
      </c>
      <c r="C8" s="248">
        <f>+'L2-CESTA (P27-P35)'!G8</f>
        <v>0</v>
      </c>
      <c r="D8" s="342"/>
    </row>
    <row r="9" spans="1:5">
      <c r="A9" s="344">
        <v>5</v>
      </c>
      <c r="B9" s="343" t="s">
        <v>12</v>
      </c>
      <c r="C9" s="248">
        <f>+'L2-CESTA (P27-P35)'!G9</f>
        <v>0</v>
      </c>
      <c r="D9" s="342"/>
    </row>
    <row r="10" spans="1:5">
      <c r="A10" s="344">
        <v>6</v>
      </c>
      <c r="B10" s="343" t="s">
        <v>13</v>
      </c>
      <c r="C10" s="248">
        <f>+'L2-CESTA (P27-P35)'!G10</f>
        <v>0</v>
      </c>
      <c r="D10" s="342"/>
    </row>
    <row r="11" spans="1:5">
      <c r="A11" s="339" t="s">
        <v>52</v>
      </c>
      <c r="B11" s="345" t="s">
        <v>40</v>
      </c>
      <c r="C11" s="341"/>
      <c r="D11" s="248">
        <f>+ROUND(SUM(C12:C17),2)</f>
        <v>0</v>
      </c>
      <c r="E11" s="254"/>
    </row>
    <row r="12" spans="1:5">
      <c r="A12" s="339">
        <v>1</v>
      </c>
      <c r="B12" s="343" t="s">
        <v>3</v>
      </c>
      <c r="C12" s="248">
        <f>+'L3-CESTA (P35-P41)'!G5</f>
        <v>0</v>
      </c>
      <c r="D12" s="342"/>
    </row>
    <row r="13" spans="1:5">
      <c r="A13" s="339">
        <v>2</v>
      </c>
      <c r="B13" s="343" t="s">
        <v>5</v>
      </c>
      <c r="C13" s="248">
        <f>+'L3-CESTA (P35-P41)'!G6</f>
        <v>0</v>
      </c>
      <c r="D13" s="342"/>
    </row>
    <row r="14" spans="1:5">
      <c r="A14" s="339">
        <v>3</v>
      </c>
      <c r="B14" s="343" t="s">
        <v>10</v>
      </c>
      <c r="C14" s="248">
        <f>+'L3-CESTA (P35-P41)'!G7</f>
        <v>0</v>
      </c>
      <c r="D14" s="342"/>
    </row>
    <row r="15" spans="1:5">
      <c r="A15" s="344">
        <v>4</v>
      </c>
      <c r="B15" s="343" t="s">
        <v>11</v>
      </c>
      <c r="C15" s="248">
        <f>+'L3-CESTA (P35-P41)'!G8</f>
        <v>0</v>
      </c>
      <c r="D15" s="342"/>
    </row>
    <row r="16" spans="1:5">
      <c r="A16" s="344">
        <v>5</v>
      </c>
      <c r="B16" s="343" t="s">
        <v>12</v>
      </c>
      <c r="C16" s="248">
        <f>+'L3-CESTA (P35-P41)'!G9</f>
        <v>0</v>
      </c>
      <c r="D16" s="342"/>
      <c r="E16" s="235"/>
    </row>
    <row r="17" spans="1:4">
      <c r="A17" s="344">
        <v>6</v>
      </c>
      <c r="B17" s="343" t="s">
        <v>13</v>
      </c>
      <c r="C17" s="248">
        <f>+'L3-CESTA (P35-P41)'!G10</f>
        <v>0</v>
      </c>
      <c r="D17" s="342"/>
    </row>
    <row r="18" spans="1:4">
      <c r="A18" s="339" t="s">
        <v>101</v>
      </c>
      <c r="B18" s="346" t="s">
        <v>42</v>
      </c>
      <c r="C18" s="341"/>
      <c r="D18" s="248">
        <f>+ROUND(SUM(C19:C28),2)</f>
        <v>3000</v>
      </c>
    </row>
    <row r="19" spans="1:4">
      <c r="A19" s="347">
        <v>1</v>
      </c>
      <c r="B19" s="348" t="s">
        <v>28</v>
      </c>
      <c r="C19" s="248">
        <f>+'L4-KAMNITA ZLOŽBA (P27-P29)'!G5</f>
        <v>3000</v>
      </c>
      <c r="D19" s="342"/>
    </row>
    <row r="20" spans="1:4">
      <c r="A20" s="347">
        <v>2</v>
      </c>
      <c r="B20" s="348" t="s">
        <v>29</v>
      </c>
      <c r="C20" s="248">
        <f>+'L4-KAMNITA ZLOŽBA (P27-P29)'!G6</f>
        <v>0</v>
      </c>
      <c r="D20" s="342"/>
    </row>
    <row r="21" spans="1:4">
      <c r="A21" s="347">
        <v>3</v>
      </c>
      <c r="B21" s="348" t="s">
        <v>30</v>
      </c>
      <c r="C21" s="248">
        <f>+'L4-KAMNITA ZLOŽBA (P27-P29)'!G7</f>
        <v>0</v>
      </c>
      <c r="D21" s="342"/>
    </row>
    <row r="22" spans="1:4">
      <c r="A22" s="347">
        <v>5</v>
      </c>
      <c r="B22" s="348" t="s">
        <v>31</v>
      </c>
      <c r="C22" s="248">
        <f>+'L4-KAMNITA ZLOŽBA (P27-P29)'!G8</f>
        <v>0</v>
      </c>
      <c r="D22" s="342"/>
    </row>
    <row r="23" spans="1:4">
      <c r="A23" s="347">
        <v>6</v>
      </c>
      <c r="B23" s="348" t="s">
        <v>32</v>
      </c>
      <c r="C23" s="248">
        <f>+'L4-KAMNITA ZLOŽBA (P27-P29)'!G9</f>
        <v>0</v>
      </c>
      <c r="D23" s="342"/>
    </row>
    <row r="24" spans="1:4">
      <c r="A24" s="347">
        <v>7</v>
      </c>
      <c r="B24" s="348" t="s">
        <v>33</v>
      </c>
      <c r="C24" s="248">
        <f>+'L4-KAMNITA ZLOŽBA (P27-P29)'!G10</f>
        <v>0</v>
      </c>
      <c r="D24" s="342"/>
    </row>
    <row r="25" spans="1:4">
      <c r="A25" s="347">
        <v>9</v>
      </c>
      <c r="B25" s="348" t="s">
        <v>34</v>
      </c>
      <c r="C25" s="248">
        <f>+'L4-KAMNITA ZLOŽBA (P27-P29)'!G11</f>
        <v>0</v>
      </c>
      <c r="D25" s="342"/>
    </row>
    <row r="26" spans="1:4">
      <c r="A26" s="347">
        <v>11</v>
      </c>
      <c r="B26" s="348" t="s">
        <v>35</v>
      </c>
      <c r="C26" s="248">
        <f>+'L4-KAMNITA ZLOŽBA (P27-P29)'!G12</f>
        <v>0</v>
      </c>
      <c r="D26" s="342"/>
    </row>
    <row r="27" spans="1:4">
      <c r="A27" s="347">
        <v>12</v>
      </c>
      <c r="B27" s="348" t="s">
        <v>36</v>
      </c>
      <c r="C27" s="248">
        <f>+'L4-KAMNITA ZLOŽBA (P27-P29)'!G13</f>
        <v>0</v>
      </c>
      <c r="D27" s="342"/>
    </row>
    <row r="28" spans="1:4">
      <c r="A28" s="347">
        <v>13</v>
      </c>
      <c r="B28" s="348" t="s">
        <v>37</v>
      </c>
      <c r="C28" s="248">
        <f>+'L4-KAMNITA ZLOŽBA (P27-P29)'!G14</f>
        <v>0</v>
      </c>
      <c r="D28" s="342"/>
    </row>
    <row r="29" spans="1:4">
      <c r="A29" s="339" t="s">
        <v>102</v>
      </c>
      <c r="B29" s="346" t="s">
        <v>44</v>
      </c>
      <c r="C29" s="341"/>
      <c r="D29" s="248">
        <f>+ROUND(SUM(C30:C39),2)</f>
        <v>3000</v>
      </c>
    </row>
    <row r="30" spans="1:4">
      <c r="A30" s="347">
        <v>1</v>
      </c>
      <c r="B30" s="348" t="s">
        <v>28</v>
      </c>
      <c r="C30" s="248">
        <f>+'L5-KAMNITA ZLOŽBA (P38-P41)'!G5</f>
        <v>3000</v>
      </c>
      <c r="D30" s="342"/>
    </row>
    <row r="31" spans="1:4">
      <c r="A31" s="347">
        <v>2</v>
      </c>
      <c r="B31" s="348" t="s">
        <v>29</v>
      </c>
      <c r="C31" s="248">
        <f>+'L5-KAMNITA ZLOŽBA (P38-P41)'!G6</f>
        <v>0</v>
      </c>
      <c r="D31" s="342"/>
    </row>
    <row r="32" spans="1:4">
      <c r="A32" s="347">
        <v>3</v>
      </c>
      <c r="B32" s="348" t="s">
        <v>30</v>
      </c>
      <c r="C32" s="248">
        <f>+'L5-KAMNITA ZLOŽBA (P38-P41)'!G7</f>
        <v>0</v>
      </c>
      <c r="D32" s="342"/>
    </row>
    <row r="33" spans="1:4">
      <c r="A33" s="347">
        <v>5</v>
      </c>
      <c r="B33" s="348" t="s">
        <v>31</v>
      </c>
      <c r="C33" s="248">
        <f>+'L5-KAMNITA ZLOŽBA (P38-P41)'!G8</f>
        <v>0</v>
      </c>
      <c r="D33" s="342"/>
    </row>
    <row r="34" spans="1:4">
      <c r="A34" s="347">
        <v>6</v>
      </c>
      <c r="B34" s="348" t="s">
        <v>32</v>
      </c>
      <c r="C34" s="248">
        <f>+'L5-KAMNITA ZLOŽBA (P38-P41)'!G9</f>
        <v>0</v>
      </c>
      <c r="D34" s="342"/>
    </row>
    <row r="35" spans="1:4">
      <c r="A35" s="347">
        <v>7</v>
      </c>
      <c r="B35" s="348" t="s">
        <v>33</v>
      </c>
      <c r="C35" s="248">
        <f>+'L5-KAMNITA ZLOŽBA (P38-P41)'!G10</f>
        <v>0</v>
      </c>
      <c r="D35" s="342"/>
    </row>
    <row r="36" spans="1:4">
      <c r="A36" s="347">
        <v>9</v>
      </c>
      <c r="B36" s="348" t="s">
        <v>34</v>
      </c>
      <c r="C36" s="248">
        <f>+'L5-KAMNITA ZLOŽBA (P38-P41)'!G11</f>
        <v>0</v>
      </c>
      <c r="D36" s="342"/>
    </row>
    <row r="37" spans="1:4">
      <c r="A37" s="347">
        <v>11</v>
      </c>
      <c r="B37" s="348" t="s">
        <v>35</v>
      </c>
      <c r="C37" s="248">
        <f>+'L5-KAMNITA ZLOŽBA (P38-P41)'!G12</f>
        <v>0</v>
      </c>
      <c r="D37" s="342"/>
    </row>
    <row r="38" spans="1:4">
      <c r="A38" s="347">
        <v>12</v>
      </c>
      <c r="B38" s="348" t="s">
        <v>36</v>
      </c>
      <c r="C38" s="248">
        <f>+'L5-KAMNITA ZLOŽBA (P38-P41)'!G13</f>
        <v>0</v>
      </c>
      <c r="D38" s="342"/>
    </row>
    <row r="39" spans="1:4">
      <c r="A39" s="347">
        <v>13</v>
      </c>
      <c r="B39" s="348" t="s">
        <v>37</v>
      </c>
      <c r="C39" s="248">
        <f>+'L5-KAMNITA ZLOŽBA (P38-P41)'!G14</f>
        <v>0</v>
      </c>
      <c r="D39" s="342"/>
    </row>
    <row r="40" spans="1:4">
      <c r="A40" s="339" t="s">
        <v>51</v>
      </c>
      <c r="B40" s="345" t="s">
        <v>38</v>
      </c>
      <c r="C40" s="341"/>
      <c r="D40" s="248">
        <f>+ROUND(SUM(C41:C46),2)</f>
        <v>0</v>
      </c>
    </row>
    <row r="41" spans="1:4">
      <c r="A41" s="339">
        <v>1</v>
      </c>
      <c r="B41" s="343" t="s">
        <v>3</v>
      </c>
      <c r="C41" s="248">
        <f>+'L6-PLOČNIK'!G5</f>
        <v>0</v>
      </c>
      <c r="D41" s="342"/>
    </row>
    <row r="42" spans="1:4">
      <c r="A42" s="339">
        <v>2</v>
      </c>
      <c r="B42" s="343" t="s">
        <v>5</v>
      </c>
      <c r="C42" s="248">
        <f>+'L6-PLOČNIK'!G6</f>
        <v>0</v>
      </c>
      <c r="D42" s="342"/>
    </row>
    <row r="43" spans="1:4">
      <c r="A43" s="339">
        <v>3</v>
      </c>
      <c r="B43" s="343" t="s">
        <v>10</v>
      </c>
      <c r="C43" s="248">
        <f>+'L6-PLOČNIK'!G7</f>
        <v>0</v>
      </c>
      <c r="D43" s="342"/>
    </row>
    <row r="44" spans="1:4">
      <c r="A44" s="344">
        <v>4</v>
      </c>
      <c r="B44" s="343" t="s">
        <v>11</v>
      </c>
      <c r="C44" s="248">
        <f>+'L6-PLOČNIK'!G8</f>
        <v>0</v>
      </c>
      <c r="D44" s="342"/>
    </row>
    <row r="45" spans="1:4">
      <c r="A45" s="344">
        <v>5</v>
      </c>
      <c r="B45" s="343" t="s">
        <v>12</v>
      </c>
      <c r="C45" s="248">
        <f>+'L6-PLOČNIK'!G9</f>
        <v>0</v>
      </c>
      <c r="D45" s="342"/>
    </row>
    <row r="46" spans="1:4">
      <c r="A46" s="344">
        <v>6</v>
      </c>
      <c r="B46" s="343" t="s">
        <v>13</v>
      </c>
      <c r="C46" s="248">
        <f>+'L6-PLOČNIK'!G10</f>
        <v>0</v>
      </c>
      <c r="D46" s="342"/>
    </row>
    <row r="47" spans="1:4">
      <c r="A47" s="339" t="s">
        <v>208</v>
      </c>
      <c r="B47" s="345" t="s">
        <v>43</v>
      </c>
      <c r="C47" s="341"/>
      <c r="D47" s="248">
        <f>+ROUND(SUM(C48:C50),2)</f>
        <v>0</v>
      </c>
    </row>
    <row r="48" spans="1:4">
      <c r="A48" s="339">
        <v>1</v>
      </c>
      <c r="B48" s="349" t="s">
        <v>14</v>
      </c>
      <c r="C48" s="248">
        <f>+'L7-JAVNA RAZSVETLJAVA'!G5</f>
        <v>0</v>
      </c>
      <c r="D48" s="342"/>
    </row>
    <row r="49" spans="1:6">
      <c r="A49" s="339">
        <v>2</v>
      </c>
      <c r="B49" s="343" t="s">
        <v>15</v>
      </c>
      <c r="C49" s="248">
        <f>+'L7-JAVNA RAZSVETLJAVA'!G6</f>
        <v>0</v>
      </c>
      <c r="D49" s="342"/>
    </row>
    <row r="50" spans="1:6">
      <c r="A50" s="339">
        <v>3</v>
      </c>
      <c r="B50" s="343" t="s">
        <v>16</v>
      </c>
      <c r="C50" s="248">
        <f>+'L7-JAVNA RAZSVETLJAVA'!G7</f>
        <v>0</v>
      </c>
      <c r="D50" s="342"/>
    </row>
    <row r="51" spans="1:6">
      <c r="A51" s="339"/>
      <c r="B51" s="343"/>
      <c r="C51" s="341"/>
      <c r="D51" s="342"/>
    </row>
    <row r="52" spans="1:6">
      <c r="A52" s="339" t="s">
        <v>337</v>
      </c>
      <c r="B52" s="345" t="s">
        <v>338</v>
      </c>
      <c r="C52" s="341"/>
      <c r="D52" s="248">
        <f>+ROUND(SUM(C53:C58),2)</f>
        <v>34500</v>
      </c>
    </row>
    <row r="53" spans="1:6">
      <c r="A53" s="339">
        <v>1</v>
      </c>
      <c r="B53" s="343" t="s">
        <v>347</v>
      </c>
      <c r="C53" s="248">
        <f>+'L8-SKUPNA DELA IN TUJE STORITVE'!G6</f>
        <v>20000</v>
      </c>
      <c r="D53" s="342"/>
    </row>
    <row r="54" spans="1:6">
      <c r="A54" s="339">
        <v>2</v>
      </c>
      <c r="B54" s="343" t="s">
        <v>408</v>
      </c>
      <c r="C54" s="248">
        <f>+'L8-SKUPNA DELA IN TUJE STORITVE'!G7</f>
        <v>0</v>
      </c>
      <c r="D54" s="342"/>
    </row>
    <row r="55" spans="1:6">
      <c r="A55" s="339">
        <v>3</v>
      </c>
      <c r="B55" s="343" t="s">
        <v>343</v>
      </c>
      <c r="C55" s="248">
        <f>+'L8-SKUPNA DELA IN TUJE STORITVE'!G9</f>
        <v>14500</v>
      </c>
      <c r="D55" s="342"/>
    </row>
    <row r="56" spans="1:6">
      <c r="A56" s="339">
        <v>4</v>
      </c>
      <c r="B56" s="343" t="s">
        <v>344</v>
      </c>
      <c r="C56" s="248">
        <f>+'L8-SKUPNA DELA IN TUJE STORITVE'!G10</f>
        <v>0</v>
      </c>
      <c r="D56" s="342"/>
    </row>
    <row r="57" spans="1:6">
      <c r="A57" s="339">
        <v>5</v>
      </c>
      <c r="B57" s="343" t="s">
        <v>422</v>
      </c>
      <c r="C57" s="248">
        <f>+'L8-SKUPNA DELA IN TUJE STORITVE'!G11</f>
        <v>0</v>
      </c>
      <c r="D57" s="342"/>
    </row>
    <row r="58" spans="1:6">
      <c r="A58" s="339">
        <v>6</v>
      </c>
      <c r="B58" s="343" t="s">
        <v>423</v>
      </c>
      <c r="C58" s="248">
        <f>+'L8-SKUPNA DELA IN TUJE STORITVE'!G12</f>
        <v>0</v>
      </c>
      <c r="D58" s="342"/>
    </row>
    <row r="59" spans="1:6">
      <c r="A59" s="339"/>
      <c r="B59" s="343"/>
      <c r="C59" s="341"/>
      <c r="D59" s="342"/>
    </row>
    <row r="60" spans="1:6" s="11" customFormat="1" ht="21" customHeight="1">
      <c r="A60" s="350"/>
      <c r="B60" s="355" t="s">
        <v>39</v>
      </c>
      <c r="C60" s="356"/>
      <c r="D60" s="357">
        <f>ROUND(SUM(D4:D59),2)</f>
        <v>40500</v>
      </c>
    </row>
    <row r="61" spans="1:6" s="11" customFormat="1" ht="22.8" customHeight="1">
      <c r="A61" s="350"/>
      <c r="B61" s="350" t="s">
        <v>345</v>
      </c>
      <c r="C61" s="351"/>
      <c r="D61" s="352">
        <f>ROUND((D60*10%),2)</f>
        <v>4050</v>
      </c>
    </row>
    <row r="62" spans="1:6" s="11" customFormat="1" ht="22.8" customHeight="1">
      <c r="A62" s="350"/>
      <c r="B62" s="358" t="s">
        <v>39</v>
      </c>
      <c r="C62" s="359"/>
      <c r="D62" s="360">
        <f>+ROUND((D60+D61),2)</f>
        <v>44550</v>
      </c>
      <c r="F62" s="334"/>
    </row>
    <row r="63" spans="1:6" s="11" customFormat="1" ht="22.8" customHeight="1" thickBot="1">
      <c r="A63" s="350"/>
      <c r="B63" s="353" t="s">
        <v>45</v>
      </c>
      <c r="C63" s="351"/>
      <c r="D63" s="354">
        <f>+ROUND(D62*0.22,2)</f>
        <v>9801</v>
      </c>
    </row>
    <row r="64" spans="1:6" s="11" customFormat="1" ht="22.8" customHeight="1" thickBot="1">
      <c r="A64" s="350"/>
      <c r="B64" s="358" t="s">
        <v>46</v>
      </c>
      <c r="C64" s="361"/>
      <c r="D64" s="362">
        <f>+ROUND(D62*1.22,2)</f>
        <v>54351</v>
      </c>
    </row>
  </sheetData>
  <mergeCells count="1">
    <mergeCell ref="B1:D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R238"/>
  <sheetViews>
    <sheetView topLeftCell="A61" zoomScaleNormal="100" zoomScaleSheetLayoutView="100" workbookViewId="0">
      <selection activeCell="L57" sqref="L57"/>
    </sheetView>
  </sheetViews>
  <sheetFormatPr defaultRowHeight="14.4"/>
  <cols>
    <col min="1" max="1" width="7.6640625" style="72" customWidth="1"/>
    <col min="2" max="2" width="14.6640625" style="73" customWidth="1"/>
    <col min="3" max="3" width="42.6640625" style="74" customWidth="1"/>
    <col min="4" max="4" width="8.6640625" style="72" customWidth="1"/>
    <col min="5" max="5" width="8.6640625" style="75" customWidth="1"/>
    <col min="6" max="7" width="15.6640625" style="86" customWidth="1"/>
    <col min="8" max="8" width="23.6640625" style="48" customWidth="1"/>
    <col min="9" max="256" width="8.88671875" style="48"/>
    <col min="257" max="257" width="3.33203125" style="48" customWidth="1"/>
    <col min="258" max="258" width="8.5546875" style="48" customWidth="1"/>
    <col min="259" max="259" width="32.33203125" style="48" customWidth="1"/>
    <col min="260" max="260" width="4.33203125" style="48" customWidth="1"/>
    <col min="261" max="261" width="9.33203125" style="48" customWidth="1"/>
    <col min="262" max="262" width="11.6640625" style="48" customWidth="1"/>
    <col min="263" max="263" width="15.6640625" style="48" customWidth="1"/>
    <col min="264" max="512" width="8.88671875" style="48"/>
    <col min="513" max="513" width="3.33203125" style="48" customWidth="1"/>
    <col min="514" max="514" width="8.5546875" style="48" customWidth="1"/>
    <col min="515" max="515" width="32.33203125" style="48" customWidth="1"/>
    <col min="516" max="516" width="4.33203125" style="48" customWidth="1"/>
    <col min="517" max="517" width="9.33203125" style="48" customWidth="1"/>
    <col min="518" max="518" width="11.6640625" style="48" customWidth="1"/>
    <col min="519" max="519" width="15.6640625" style="48" customWidth="1"/>
    <col min="520" max="768" width="8.88671875" style="48"/>
    <col min="769" max="769" width="3.33203125" style="48" customWidth="1"/>
    <col min="770" max="770" width="8.5546875" style="48" customWidth="1"/>
    <col min="771" max="771" width="32.33203125" style="48" customWidth="1"/>
    <col min="772" max="772" width="4.33203125" style="48" customWidth="1"/>
    <col min="773" max="773" width="9.33203125" style="48" customWidth="1"/>
    <col min="774" max="774" width="11.6640625" style="48" customWidth="1"/>
    <col min="775" max="775" width="15.6640625" style="48" customWidth="1"/>
    <col min="776" max="1024" width="8.88671875" style="48"/>
    <col min="1025" max="1025" width="3.33203125" style="48" customWidth="1"/>
    <col min="1026" max="1026" width="8.5546875" style="48" customWidth="1"/>
    <col min="1027" max="1027" width="32.33203125" style="48" customWidth="1"/>
    <col min="1028" max="1028" width="4.33203125" style="48" customWidth="1"/>
    <col min="1029" max="1029" width="9.33203125" style="48" customWidth="1"/>
    <col min="1030" max="1030" width="11.6640625" style="48" customWidth="1"/>
    <col min="1031" max="1031" width="15.6640625" style="48" customWidth="1"/>
    <col min="1032" max="1280" width="8.88671875" style="48"/>
    <col min="1281" max="1281" width="3.33203125" style="48" customWidth="1"/>
    <col min="1282" max="1282" width="8.5546875" style="48" customWidth="1"/>
    <col min="1283" max="1283" width="32.33203125" style="48" customWidth="1"/>
    <col min="1284" max="1284" width="4.33203125" style="48" customWidth="1"/>
    <col min="1285" max="1285" width="9.33203125" style="48" customWidth="1"/>
    <col min="1286" max="1286" width="11.6640625" style="48" customWidth="1"/>
    <col min="1287" max="1287" width="15.6640625" style="48" customWidth="1"/>
    <col min="1288" max="1536" width="8.88671875" style="48"/>
    <col min="1537" max="1537" width="3.33203125" style="48" customWidth="1"/>
    <col min="1538" max="1538" width="8.5546875" style="48" customWidth="1"/>
    <col min="1539" max="1539" width="32.33203125" style="48" customWidth="1"/>
    <col min="1540" max="1540" width="4.33203125" style="48" customWidth="1"/>
    <col min="1541" max="1541" width="9.33203125" style="48" customWidth="1"/>
    <col min="1542" max="1542" width="11.6640625" style="48" customWidth="1"/>
    <col min="1543" max="1543" width="15.6640625" style="48" customWidth="1"/>
    <col min="1544" max="1792" width="8.88671875" style="48"/>
    <col min="1793" max="1793" width="3.33203125" style="48" customWidth="1"/>
    <col min="1794" max="1794" width="8.5546875" style="48" customWidth="1"/>
    <col min="1795" max="1795" width="32.33203125" style="48" customWidth="1"/>
    <col min="1796" max="1796" width="4.33203125" style="48" customWidth="1"/>
    <col min="1797" max="1797" width="9.33203125" style="48" customWidth="1"/>
    <col min="1798" max="1798" width="11.6640625" style="48" customWidth="1"/>
    <col min="1799" max="1799" width="15.6640625" style="48" customWidth="1"/>
    <col min="1800" max="2048" width="8.88671875" style="48"/>
    <col min="2049" max="2049" width="3.33203125" style="48" customWidth="1"/>
    <col min="2050" max="2050" width="8.5546875" style="48" customWidth="1"/>
    <col min="2051" max="2051" width="32.33203125" style="48" customWidth="1"/>
    <col min="2052" max="2052" width="4.33203125" style="48" customWidth="1"/>
    <col min="2053" max="2053" width="9.33203125" style="48" customWidth="1"/>
    <col min="2054" max="2054" width="11.6640625" style="48" customWidth="1"/>
    <col min="2055" max="2055" width="15.6640625" style="48" customWidth="1"/>
    <col min="2056" max="2304" width="8.88671875" style="48"/>
    <col min="2305" max="2305" width="3.33203125" style="48" customWidth="1"/>
    <col min="2306" max="2306" width="8.5546875" style="48" customWidth="1"/>
    <col min="2307" max="2307" width="32.33203125" style="48" customWidth="1"/>
    <col min="2308" max="2308" width="4.33203125" style="48" customWidth="1"/>
    <col min="2309" max="2309" width="9.33203125" style="48" customWidth="1"/>
    <col min="2310" max="2310" width="11.6640625" style="48" customWidth="1"/>
    <col min="2311" max="2311" width="15.6640625" style="48" customWidth="1"/>
    <col min="2312" max="2560" width="8.88671875" style="48"/>
    <col min="2561" max="2561" width="3.33203125" style="48" customWidth="1"/>
    <col min="2562" max="2562" width="8.5546875" style="48" customWidth="1"/>
    <col min="2563" max="2563" width="32.33203125" style="48" customWidth="1"/>
    <col min="2564" max="2564" width="4.33203125" style="48" customWidth="1"/>
    <col min="2565" max="2565" width="9.33203125" style="48" customWidth="1"/>
    <col min="2566" max="2566" width="11.6640625" style="48" customWidth="1"/>
    <col min="2567" max="2567" width="15.6640625" style="48" customWidth="1"/>
    <col min="2568" max="2816" width="8.88671875" style="48"/>
    <col min="2817" max="2817" width="3.33203125" style="48" customWidth="1"/>
    <col min="2818" max="2818" width="8.5546875" style="48" customWidth="1"/>
    <col min="2819" max="2819" width="32.33203125" style="48" customWidth="1"/>
    <col min="2820" max="2820" width="4.33203125" style="48" customWidth="1"/>
    <col min="2821" max="2821" width="9.33203125" style="48" customWidth="1"/>
    <col min="2822" max="2822" width="11.6640625" style="48" customWidth="1"/>
    <col min="2823" max="2823" width="15.6640625" style="48" customWidth="1"/>
    <col min="2824" max="3072" width="8.88671875" style="48"/>
    <col min="3073" max="3073" width="3.33203125" style="48" customWidth="1"/>
    <col min="3074" max="3074" width="8.5546875" style="48" customWidth="1"/>
    <col min="3075" max="3075" width="32.33203125" style="48" customWidth="1"/>
    <col min="3076" max="3076" width="4.33203125" style="48" customWidth="1"/>
    <col min="3077" max="3077" width="9.33203125" style="48" customWidth="1"/>
    <col min="3078" max="3078" width="11.6640625" style="48" customWidth="1"/>
    <col min="3079" max="3079" width="15.6640625" style="48" customWidth="1"/>
    <col min="3080" max="3328" width="8.88671875" style="48"/>
    <col min="3329" max="3329" width="3.33203125" style="48" customWidth="1"/>
    <col min="3330" max="3330" width="8.5546875" style="48" customWidth="1"/>
    <col min="3331" max="3331" width="32.33203125" style="48" customWidth="1"/>
    <col min="3332" max="3332" width="4.33203125" style="48" customWidth="1"/>
    <col min="3333" max="3333" width="9.33203125" style="48" customWidth="1"/>
    <col min="3334" max="3334" width="11.6640625" style="48" customWidth="1"/>
    <col min="3335" max="3335" width="15.6640625" style="48" customWidth="1"/>
    <col min="3336" max="3584" width="8.88671875" style="48"/>
    <col min="3585" max="3585" width="3.33203125" style="48" customWidth="1"/>
    <col min="3586" max="3586" width="8.5546875" style="48" customWidth="1"/>
    <col min="3587" max="3587" width="32.33203125" style="48" customWidth="1"/>
    <col min="3588" max="3588" width="4.33203125" style="48" customWidth="1"/>
    <col min="3589" max="3589" width="9.33203125" style="48" customWidth="1"/>
    <col min="3590" max="3590" width="11.6640625" style="48" customWidth="1"/>
    <col min="3591" max="3591" width="15.6640625" style="48" customWidth="1"/>
    <col min="3592" max="3840" width="8.88671875" style="48"/>
    <col min="3841" max="3841" width="3.33203125" style="48" customWidth="1"/>
    <col min="3842" max="3842" width="8.5546875" style="48" customWidth="1"/>
    <col min="3843" max="3843" width="32.33203125" style="48" customWidth="1"/>
    <col min="3844" max="3844" width="4.33203125" style="48" customWidth="1"/>
    <col min="3845" max="3845" width="9.33203125" style="48" customWidth="1"/>
    <col min="3846" max="3846" width="11.6640625" style="48" customWidth="1"/>
    <col min="3847" max="3847" width="15.6640625" style="48" customWidth="1"/>
    <col min="3848" max="4096" width="8.88671875" style="48"/>
    <col min="4097" max="4097" width="3.33203125" style="48" customWidth="1"/>
    <col min="4098" max="4098" width="8.5546875" style="48" customWidth="1"/>
    <col min="4099" max="4099" width="32.33203125" style="48" customWidth="1"/>
    <col min="4100" max="4100" width="4.33203125" style="48" customWidth="1"/>
    <col min="4101" max="4101" width="9.33203125" style="48" customWidth="1"/>
    <col min="4102" max="4102" width="11.6640625" style="48" customWidth="1"/>
    <col min="4103" max="4103" width="15.6640625" style="48" customWidth="1"/>
    <col min="4104" max="4352" width="8.88671875" style="48"/>
    <col min="4353" max="4353" width="3.33203125" style="48" customWidth="1"/>
    <col min="4354" max="4354" width="8.5546875" style="48" customWidth="1"/>
    <col min="4355" max="4355" width="32.33203125" style="48" customWidth="1"/>
    <col min="4356" max="4356" width="4.33203125" style="48" customWidth="1"/>
    <col min="4357" max="4357" width="9.33203125" style="48" customWidth="1"/>
    <col min="4358" max="4358" width="11.6640625" style="48" customWidth="1"/>
    <col min="4359" max="4359" width="15.6640625" style="48" customWidth="1"/>
    <col min="4360" max="4608" width="8.88671875" style="48"/>
    <col min="4609" max="4609" width="3.33203125" style="48" customWidth="1"/>
    <col min="4610" max="4610" width="8.5546875" style="48" customWidth="1"/>
    <col min="4611" max="4611" width="32.33203125" style="48" customWidth="1"/>
    <col min="4612" max="4612" width="4.33203125" style="48" customWidth="1"/>
    <col min="4613" max="4613" width="9.33203125" style="48" customWidth="1"/>
    <col min="4614" max="4614" width="11.6640625" style="48" customWidth="1"/>
    <col min="4615" max="4615" width="15.6640625" style="48" customWidth="1"/>
    <col min="4616" max="4864" width="8.88671875" style="48"/>
    <col min="4865" max="4865" width="3.33203125" style="48" customWidth="1"/>
    <col min="4866" max="4866" width="8.5546875" style="48" customWidth="1"/>
    <col min="4867" max="4867" width="32.33203125" style="48" customWidth="1"/>
    <col min="4868" max="4868" width="4.33203125" style="48" customWidth="1"/>
    <col min="4869" max="4869" width="9.33203125" style="48" customWidth="1"/>
    <col min="4870" max="4870" width="11.6640625" style="48" customWidth="1"/>
    <col min="4871" max="4871" width="15.6640625" style="48" customWidth="1"/>
    <col min="4872" max="5120" width="8.88671875" style="48"/>
    <col min="5121" max="5121" width="3.33203125" style="48" customWidth="1"/>
    <col min="5122" max="5122" width="8.5546875" style="48" customWidth="1"/>
    <col min="5123" max="5123" width="32.33203125" style="48" customWidth="1"/>
    <col min="5124" max="5124" width="4.33203125" style="48" customWidth="1"/>
    <col min="5125" max="5125" width="9.33203125" style="48" customWidth="1"/>
    <col min="5126" max="5126" width="11.6640625" style="48" customWidth="1"/>
    <col min="5127" max="5127" width="15.6640625" style="48" customWidth="1"/>
    <col min="5128" max="5376" width="8.88671875" style="48"/>
    <col min="5377" max="5377" width="3.33203125" style="48" customWidth="1"/>
    <col min="5378" max="5378" width="8.5546875" style="48" customWidth="1"/>
    <col min="5379" max="5379" width="32.33203125" style="48" customWidth="1"/>
    <col min="5380" max="5380" width="4.33203125" style="48" customWidth="1"/>
    <col min="5381" max="5381" width="9.33203125" style="48" customWidth="1"/>
    <col min="5382" max="5382" width="11.6640625" style="48" customWidth="1"/>
    <col min="5383" max="5383" width="15.6640625" style="48" customWidth="1"/>
    <col min="5384" max="5632" width="8.88671875" style="48"/>
    <col min="5633" max="5633" width="3.33203125" style="48" customWidth="1"/>
    <col min="5634" max="5634" width="8.5546875" style="48" customWidth="1"/>
    <col min="5635" max="5635" width="32.33203125" style="48" customWidth="1"/>
    <col min="5636" max="5636" width="4.33203125" style="48" customWidth="1"/>
    <col min="5637" max="5637" width="9.33203125" style="48" customWidth="1"/>
    <col min="5638" max="5638" width="11.6640625" style="48" customWidth="1"/>
    <col min="5639" max="5639" width="15.6640625" style="48" customWidth="1"/>
    <col min="5640" max="5888" width="8.88671875" style="48"/>
    <col min="5889" max="5889" width="3.33203125" style="48" customWidth="1"/>
    <col min="5890" max="5890" width="8.5546875" style="48" customWidth="1"/>
    <col min="5891" max="5891" width="32.33203125" style="48" customWidth="1"/>
    <col min="5892" max="5892" width="4.33203125" style="48" customWidth="1"/>
    <col min="5893" max="5893" width="9.33203125" style="48" customWidth="1"/>
    <col min="5894" max="5894" width="11.6640625" style="48" customWidth="1"/>
    <col min="5895" max="5895" width="15.6640625" style="48" customWidth="1"/>
    <col min="5896" max="6144" width="8.88671875" style="48"/>
    <col min="6145" max="6145" width="3.33203125" style="48" customWidth="1"/>
    <col min="6146" max="6146" width="8.5546875" style="48" customWidth="1"/>
    <col min="6147" max="6147" width="32.33203125" style="48" customWidth="1"/>
    <col min="6148" max="6148" width="4.33203125" style="48" customWidth="1"/>
    <col min="6149" max="6149" width="9.33203125" style="48" customWidth="1"/>
    <col min="6150" max="6150" width="11.6640625" style="48" customWidth="1"/>
    <col min="6151" max="6151" width="15.6640625" style="48" customWidth="1"/>
    <col min="6152" max="6400" width="8.88671875" style="48"/>
    <col min="6401" max="6401" width="3.33203125" style="48" customWidth="1"/>
    <col min="6402" max="6402" width="8.5546875" style="48" customWidth="1"/>
    <col min="6403" max="6403" width="32.33203125" style="48" customWidth="1"/>
    <col min="6404" max="6404" width="4.33203125" style="48" customWidth="1"/>
    <col min="6405" max="6405" width="9.33203125" style="48" customWidth="1"/>
    <col min="6406" max="6406" width="11.6640625" style="48" customWidth="1"/>
    <col min="6407" max="6407" width="15.6640625" style="48" customWidth="1"/>
    <col min="6408" max="6656" width="8.88671875" style="48"/>
    <col min="6657" max="6657" width="3.33203125" style="48" customWidth="1"/>
    <col min="6658" max="6658" width="8.5546875" style="48" customWidth="1"/>
    <col min="6659" max="6659" width="32.33203125" style="48" customWidth="1"/>
    <col min="6660" max="6660" width="4.33203125" style="48" customWidth="1"/>
    <col min="6661" max="6661" width="9.33203125" style="48" customWidth="1"/>
    <col min="6662" max="6662" width="11.6640625" style="48" customWidth="1"/>
    <col min="6663" max="6663" width="15.6640625" style="48" customWidth="1"/>
    <col min="6664" max="6912" width="8.88671875" style="48"/>
    <col min="6913" max="6913" width="3.33203125" style="48" customWidth="1"/>
    <col min="6914" max="6914" width="8.5546875" style="48" customWidth="1"/>
    <col min="6915" max="6915" width="32.33203125" style="48" customWidth="1"/>
    <col min="6916" max="6916" width="4.33203125" style="48" customWidth="1"/>
    <col min="6917" max="6917" width="9.33203125" style="48" customWidth="1"/>
    <col min="6918" max="6918" width="11.6640625" style="48" customWidth="1"/>
    <col min="6919" max="6919" width="15.6640625" style="48" customWidth="1"/>
    <col min="6920" max="7168" width="8.88671875" style="48"/>
    <col min="7169" max="7169" width="3.33203125" style="48" customWidth="1"/>
    <col min="7170" max="7170" width="8.5546875" style="48" customWidth="1"/>
    <col min="7171" max="7171" width="32.33203125" style="48" customWidth="1"/>
    <col min="7172" max="7172" width="4.33203125" style="48" customWidth="1"/>
    <col min="7173" max="7173" width="9.33203125" style="48" customWidth="1"/>
    <col min="7174" max="7174" width="11.6640625" style="48" customWidth="1"/>
    <col min="7175" max="7175" width="15.6640625" style="48" customWidth="1"/>
    <col min="7176" max="7424" width="8.88671875" style="48"/>
    <col min="7425" max="7425" width="3.33203125" style="48" customWidth="1"/>
    <col min="7426" max="7426" width="8.5546875" style="48" customWidth="1"/>
    <col min="7427" max="7427" width="32.33203125" style="48" customWidth="1"/>
    <col min="7428" max="7428" width="4.33203125" style="48" customWidth="1"/>
    <col min="7429" max="7429" width="9.33203125" style="48" customWidth="1"/>
    <col min="7430" max="7430" width="11.6640625" style="48" customWidth="1"/>
    <col min="7431" max="7431" width="15.6640625" style="48" customWidth="1"/>
    <col min="7432" max="7680" width="8.88671875" style="48"/>
    <col min="7681" max="7681" width="3.33203125" style="48" customWidth="1"/>
    <col min="7682" max="7682" width="8.5546875" style="48" customWidth="1"/>
    <col min="7683" max="7683" width="32.33203125" style="48" customWidth="1"/>
    <col min="7684" max="7684" width="4.33203125" style="48" customWidth="1"/>
    <col min="7685" max="7685" width="9.33203125" style="48" customWidth="1"/>
    <col min="7686" max="7686" width="11.6640625" style="48" customWidth="1"/>
    <col min="7687" max="7687" width="15.6640625" style="48" customWidth="1"/>
    <col min="7688" max="7936" width="8.88671875" style="48"/>
    <col min="7937" max="7937" width="3.33203125" style="48" customWidth="1"/>
    <col min="7938" max="7938" width="8.5546875" style="48" customWidth="1"/>
    <col min="7939" max="7939" width="32.33203125" style="48" customWidth="1"/>
    <col min="7940" max="7940" width="4.33203125" style="48" customWidth="1"/>
    <col min="7941" max="7941" width="9.33203125" style="48" customWidth="1"/>
    <col min="7942" max="7942" width="11.6640625" style="48" customWidth="1"/>
    <col min="7943" max="7943" width="15.6640625" style="48" customWidth="1"/>
    <col min="7944" max="8192" width="8.88671875" style="48"/>
    <col min="8193" max="8193" width="3.33203125" style="48" customWidth="1"/>
    <col min="8194" max="8194" width="8.5546875" style="48" customWidth="1"/>
    <col min="8195" max="8195" width="32.33203125" style="48" customWidth="1"/>
    <col min="8196" max="8196" width="4.33203125" style="48" customWidth="1"/>
    <col min="8197" max="8197" width="9.33203125" style="48" customWidth="1"/>
    <col min="8198" max="8198" width="11.6640625" style="48" customWidth="1"/>
    <col min="8199" max="8199" width="15.6640625" style="48" customWidth="1"/>
    <col min="8200" max="8448" width="8.88671875" style="48"/>
    <col min="8449" max="8449" width="3.33203125" style="48" customWidth="1"/>
    <col min="8450" max="8450" width="8.5546875" style="48" customWidth="1"/>
    <col min="8451" max="8451" width="32.33203125" style="48" customWidth="1"/>
    <col min="8452" max="8452" width="4.33203125" style="48" customWidth="1"/>
    <col min="8453" max="8453" width="9.33203125" style="48" customWidth="1"/>
    <col min="8454" max="8454" width="11.6640625" style="48" customWidth="1"/>
    <col min="8455" max="8455" width="15.6640625" style="48" customWidth="1"/>
    <col min="8456" max="8704" width="8.88671875" style="48"/>
    <col min="8705" max="8705" width="3.33203125" style="48" customWidth="1"/>
    <col min="8706" max="8706" width="8.5546875" style="48" customWidth="1"/>
    <col min="8707" max="8707" width="32.33203125" style="48" customWidth="1"/>
    <col min="8708" max="8708" width="4.33203125" style="48" customWidth="1"/>
    <col min="8709" max="8709" width="9.33203125" style="48" customWidth="1"/>
    <col min="8710" max="8710" width="11.6640625" style="48" customWidth="1"/>
    <col min="8711" max="8711" width="15.6640625" style="48" customWidth="1"/>
    <col min="8712" max="8960" width="8.88671875" style="48"/>
    <col min="8961" max="8961" width="3.33203125" style="48" customWidth="1"/>
    <col min="8962" max="8962" width="8.5546875" style="48" customWidth="1"/>
    <col min="8963" max="8963" width="32.33203125" style="48" customWidth="1"/>
    <col min="8964" max="8964" width="4.33203125" style="48" customWidth="1"/>
    <col min="8965" max="8965" width="9.33203125" style="48" customWidth="1"/>
    <col min="8966" max="8966" width="11.6640625" style="48" customWidth="1"/>
    <col min="8967" max="8967" width="15.6640625" style="48" customWidth="1"/>
    <col min="8968" max="9216" width="8.88671875" style="48"/>
    <col min="9217" max="9217" width="3.33203125" style="48" customWidth="1"/>
    <col min="9218" max="9218" width="8.5546875" style="48" customWidth="1"/>
    <col min="9219" max="9219" width="32.33203125" style="48" customWidth="1"/>
    <col min="9220" max="9220" width="4.33203125" style="48" customWidth="1"/>
    <col min="9221" max="9221" width="9.33203125" style="48" customWidth="1"/>
    <col min="9222" max="9222" width="11.6640625" style="48" customWidth="1"/>
    <col min="9223" max="9223" width="15.6640625" style="48" customWidth="1"/>
    <col min="9224" max="9472" width="8.88671875" style="48"/>
    <col min="9473" max="9473" width="3.33203125" style="48" customWidth="1"/>
    <col min="9474" max="9474" width="8.5546875" style="48" customWidth="1"/>
    <col min="9475" max="9475" width="32.33203125" style="48" customWidth="1"/>
    <col min="9476" max="9476" width="4.33203125" style="48" customWidth="1"/>
    <col min="9477" max="9477" width="9.33203125" style="48" customWidth="1"/>
    <col min="9478" max="9478" width="11.6640625" style="48" customWidth="1"/>
    <col min="9479" max="9479" width="15.6640625" style="48" customWidth="1"/>
    <col min="9480" max="9728" width="8.88671875" style="48"/>
    <col min="9729" max="9729" width="3.33203125" style="48" customWidth="1"/>
    <col min="9730" max="9730" width="8.5546875" style="48" customWidth="1"/>
    <col min="9731" max="9731" width="32.33203125" style="48" customWidth="1"/>
    <col min="9732" max="9732" width="4.33203125" style="48" customWidth="1"/>
    <col min="9733" max="9733" width="9.33203125" style="48" customWidth="1"/>
    <col min="9734" max="9734" width="11.6640625" style="48" customWidth="1"/>
    <col min="9735" max="9735" width="15.6640625" style="48" customWidth="1"/>
    <col min="9736" max="9984" width="8.88671875" style="48"/>
    <col min="9985" max="9985" width="3.33203125" style="48" customWidth="1"/>
    <col min="9986" max="9986" width="8.5546875" style="48" customWidth="1"/>
    <col min="9987" max="9987" width="32.33203125" style="48" customWidth="1"/>
    <col min="9988" max="9988" width="4.33203125" style="48" customWidth="1"/>
    <col min="9989" max="9989" width="9.33203125" style="48" customWidth="1"/>
    <col min="9990" max="9990" width="11.6640625" style="48" customWidth="1"/>
    <col min="9991" max="9991" width="15.6640625" style="48" customWidth="1"/>
    <col min="9992" max="10240" width="8.88671875" style="48"/>
    <col min="10241" max="10241" width="3.33203125" style="48" customWidth="1"/>
    <col min="10242" max="10242" width="8.5546875" style="48" customWidth="1"/>
    <col min="10243" max="10243" width="32.33203125" style="48" customWidth="1"/>
    <col min="10244" max="10244" width="4.33203125" style="48" customWidth="1"/>
    <col min="10245" max="10245" width="9.33203125" style="48" customWidth="1"/>
    <col min="10246" max="10246" width="11.6640625" style="48" customWidth="1"/>
    <col min="10247" max="10247" width="15.6640625" style="48" customWidth="1"/>
    <col min="10248" max="10496" width="8.88671875" style="48"/>
    <col min="10497" max="10497" width="3.33203125" style="48" customWidth="1"/>
    <col min="10498" max="10498" width="8.5546875" style="48" customWidth="1"/>
    <col min="10499" max="10499" width="32.33203125" style="48" customWidth="1"/>
    <col min="10500" max="10500" width="4.33203125" style="48" customWidth="1"/>
    <col min="10501" max="10501" width="9.33203125" style="48" customWidth="1"/>
    <col min="10502" max="10502" width="11.6640625" style="48" customWidth="1"/>
    <col min="10503" max="10503" width="15.6640625" style="48" customWidth="1"/>
    <col min="10504" max="10752" width="8.88671875" style="48"/>
    <col min="10753" max="10753" width="3.33203125" style="48" customWidth="1"/>
    <col min="10754" max="10754" width="8.5546875" style="48" customWidth="1"/>
    <col min="10755" max="10755" width="32.33203125" style="48" customWidth="1"/>
    <col min="10756" max="10756" width="4.33203125" style="48" customWidth="1"/>
    <col min="10757" max="10757" width="9.33203125" style="48" customWidth="1"/>
    <col min="10758" max="10758" width="11.6640625" style="48" customWidth="1"/>
    <col min="10759" max="10759" width="15.6640625" style="48" customWidth="1"/>
    <col min="10760" max="11008" width="8.88671875" style="48"/>
    <col min="11009" max="11009" width="3.33203125" style="48" customWidth="1"/>
    <col min="11010" max="11010" width="8.5546875" style="48" customWidth="1"/>
    <col min="11011" max="11011" width="32.33203125" style="48" customWidth="1"/>
    <col min="11012" max="11012" width="4.33203125" style="48" customWidth="1"/>
    <col min="11013" max="11013" width="9.33203125" style="48" customWidth="1"/>
    <col min="11014" max="11014" width="11.6640625" style="48" customWidth="1"/>
    <col min="11015" max="11015" width="15.6640625" style="48" customWidth="1"/>
    <col min="11016" max="11264" width="8.88671875" style="48"/>
    <col min="11265" max="11265" width="3.33203125" style="48" customWidth="1"/>
    <col min="11266" max="11266" width="8.5546875" style="48" customWidth="1"/>
    <col min="11267" max="11267" width="32.33203125" style="48" customWidth="1"/>
    <col min="11268" max="11268" width="4.33203125" style="48" customWidth="1"/>
    <col min="11269" max="11269" width="9.33203125" style="48" customWidth="1"/>
    <col min="11270" max="11270" width="11.6640625" style="48" customWidth="1"/>
    <col min="11271" max="11271" width="15.6640625" style="48" customWidth="1"/>
    <col min="11272" max="11520" width="8.88671875" style="48"/>
    <col min="11521" max="11521" width="3.33203125" style="48" customWidth="1"/>
    <col min="11522" max="11522" width="8.5546875" style="48" customWidth="1"/>
    <col min="11523" max="11523" width="32.33203125" style="48" customWidth="1"/>
    <col min="11524" max="11524" width="4.33203125" style="48" customWidth="1"/>
    <col min="11525" max="11525" width="9.33203125" style="48" customWidth="1"/>
    <col min="11526" max="11526" width="11.6640625" style="48" customWidth="1"/>
    <col min="11527" max="11527" width="15.6640625" style="48" customWidth="1"/>
    <col min="11528" max="11776" width="8.88671875" style="48"/>
    <col min="11777" max="11777" width="3.33203125" style="48" customWidth="1"/>
    <col min="11778" max="11778" width="8.5546875" style="48" customWidth="1"/>
    <col min="11779" max="11779" width="32.33203125" style="48" customWidth="1"/>
    <col min="11780" max="11780" width="4.33203125" style="48" customWidth="1"/>
    <col min="11781" max="11781" width="9.33203125" style="48" customWidth="1"/>
    <col min="11782" max="11782" width="11.6640625" style="48" customWidth="1"/>
    <col min="11783" max="11783" width="15.6640625" style="48" customWidth="1"/>
    <col min="11784" max="12032" width="8.88671875" style="48"/>
    <col min="12033" max="12033" width="3.33203125" style="48" customWidth="1"/>
    <col min="12034" max="12034" width="8.5546875" style="48" customWidth="1"/>
    <col min="12035" max="12035" width="32.33203125" style="48" customWidth="1"/>
    <col min="12036" max="12036" width="4.33203125" style="48" customWidth="1"/>
    <col min="12037" max="12037" width="9.33203125" style="48" customWidth="1"/>
    <col min="12038" max="12038" width="11.6640625" style="48" customWidth="1"/>
    <col min="12039" max="12039" width="15.6640625" style="48" customWidth="1"/>
    <col min="12040" max="12288" width="8.88671875" style="48"/>
    <col min="12289" max="12289" width="3.33203125" style="48" customWidth="1"/>
    <col min="12290" max="12290" width="8.5546875" style="48" customWidth="1"/>
    <col min="12291" max="12291" width="32.33203125" style="48" customWidth="1"/>
    <col min="12292" max="12292" width="4.33203125" style="48" customWidth="1"/>
    <col min="12293" max="12293" width="9.33203125" style="48" customWidth="1"/>
    <col min="12294" max="12294" width="11.6640625" style="48" customWidth="1"/>
    <col min="12295" max="12295" width="15.6640625" style="48" customWidth="1"/>
    <col min="12296" max="12544" width="8.88671875" style="48"/>
    <col min="12545" max="12545" width="3.33203125" style="48" customWidth="1"/>
    <col min="12546" max="12546" width="8.5546875" style="48" customWidth="1"/>
    <col min="12547" max="12547" width="32.33203125" style="48" customWidth="1"/>
    <col min="12548" max="12548" width="4.33203125" style="48" customWidth="1"/>
    <col min="12549" max="12549" width="9.33203125" style="48" customWidth="1"/>
    <col min="12550" max="12550" width="11.6640625" style="48" customWidth="1"/>
    <col min="12551" max="12551" width="15.6640625" style="48" customWidth="1"/>
    <col min="12552" max="12800" width="8.88671875" style="48"/>
    <col min="12801" max="12801" width="3.33203125" style="48" customWidth="1"/>
    <col min="12802" max="12802" width="8.5546875" style="48" customWidth="1"/>
    <col min="12803" max="12803" width="32.33203125" style="48" customWidth="1"/>
    <col min="12804" max="12804" width="4.33203125" style="48" customWidth="1"/>
    <col min="12805" max="12805" width="9.33203125" style="48" customWidth="1"/>
    <col min="12806" max="12806" width="11.6640625" style="48" customWidth="1"/>
    <col min="12807" max="12807" width="15.6640625" style="48" customWidth="1"/>
    <col min="12808" max="13056" width="8.88671875" style="48"/>
    <col min="13057" max="13057" width="3.33203125" style="48" customWidth="1"/>
    <col min="13058" max="13058" width="8.5546875" style="48" customWidth="1"/>
    <col min="13059" max="13059" width="32.33203125" style="48" customWidth="1"/>
    <col min="13060" max="13060" width="4.33203125" style="48" customWidth="1"/>
    <col min="13061" max="13061" width="9.33203125" style="48" customWidth="1"/>
    <col min="13062" max="13062" width="11.6640625" style="48" customWidth="1"/>
    <col min="13063" max="13063" width="15.6640625" style="48" customWidth="1"/>
    <col min="13064" max="13312" width="8.88671875" style="48"/>
    <col min="13313" max="13313" width="3.33203125" style="48" customWidth="1"/>
    <col min="13314" max="13314" width="8.5546875" style="48" customWidth="1"/>
    <col min="13315" max="13315" width="32.33203125" style="48" customWidth="1"/>
    <col min="13316" max="13316" width="4.33203125" style="48" customWidth="1"/>
    <col min="13317" max="13317" width="9.33203125" style="48" customWidth="1"/>
    <col min="13318" max="13318" width="11.6640625" style="48" customWidth="1"/>
    <col min="13319" max="13319" width="15.6640625" style="48" customWidth="1"/>
    <col min="13320" max="13568" width="8.88671875" style="48"/>
    <col min="13569" max="13569" width="3.33203125" style="48" customWidth="1"/>
    <col min="13570" max="13570" width="8.5546875" style="48" customWidth="1"/>
    <col min="13571" max="13571" width="32.33203125" style="48" customWidth="1"/>
    <col min="13572" max="13572" width="4.33203125" style="48" customWidth="1"/>
    <col min="13573" max="13573" width="9.33203125" style="48" customWidth="1"/>
    <col min="13574" max="13574" width="11.6640625" style="48" customWidth="1"/>
    <col min="13575" max="13575" width="15.6640625" style="48" customWidth="1"/>
    <col min="13576" max="13824" width="8.88671875" style="48"/>
    <col min="13825" max="13825" width="3.33203125" style="48" customWidth="1"/>
    <col min="13826" max="13826" width="8.5546875" style="48" customWidth="1"/>
    <col min="13827" max="13827" width="32.33203125" style="48" customWidth="1"/>
    <col min="13828" max="13828" width="4.33203125" style="48" customWidth="1"/>
    <col min="13829" max="13829" width="9.33203125" style="48" customWidth="1"/>
    <col min="13830" max="13830" width="11.6640625" style="48" customWidth="1"/>
    <col min="13831" max="13831" width="15.6640625" style="48" customWidth="1"/>
    <col min="13832" max="14080" width="8.88671875" style="48"/>
    <col min="14081" max="14081" width="3.33203125" style="48" customWidth="1"/>
    <col min="14082" max="14082" width="8.5546875" style="48" customWidth="1"/>
    <col min="14083" max="14083" width="32.33203125" style="48" customWidth="1"/>
    <col min="14084" max="14084" width="4.33203125" style="48" customWidth="1"/>
    <col min="14085" max="14085" width="9.33203125" style="48" customWidth="1"/>
    <col min="14086" max="14086" width="11.6640625" style="48" customWidth="1"/>
    <col min="14087" max="14087" width="15.6640625" style="48" customWidth="1"/>
    <col min="14088" max="14336" width="8.88671875" style="48"/>
    <col min="14337" max="14337" width="3.33203125" style="48" customWidth="1"/>
    <col min="14338" max="14338" width="8.5546875" style="48" customWidth="1"/>
    <col min="14339" max="14339" width="32.33203125" style="48" customWidth="1"/>
    <col min="14340" max="14340" width="4.33203125" style="48" customWidth="1"/>
    <col min="14341" max="14341" width="9.33203125" style="48" customWidth="1"/>
    <col min="14342" max="14342" width="11.6640625" style="48" customWidth="1"/>
    <col min="14343" max="14343" width="15.6640625" style="48" customWidth="1"/>
    <col min="14344" max="14592" width="8.88671875" style="48"/>
    <col min="14593" max="14593" width="3.33203125" style="48" customWidth="1"/>
    <col min="14594" max="14594" width="8.5546875" style="48" customWidth="1"/>
    <col min="14595" max="14595" width="32.33203125" style="48" customWidth="1"/>
    <col min="14596" max="14596" width="4.33203125" style="48" customWidth="1"/>
    <col min="14597" max="14597" width="9.33203125" style="48" customWidth="1"/>
    <col min="14598" max="14598" width="11.6640625" style="48" customWidth="1"/>
    <col min="14599" max="14599" width="15.6640625" style="48" customWidth="1"/>
    <col min="14600" max="14848" width="8.88671875" style="48"/>
    <col min="14849" max="14849" width="3.33203125" style="48" customWidth="1"/>
    <col min="14850" max="14850" width="8.5546875" style="48" customWidth="1"/>
    <col min="14851" max="14851" width="32.33203125" style="48" customWidth="1"/>
    <col min="14852" max="14852" width="4.33203125" style="48" customWidth="1"/>
    <col min="14853" max="14853" width="9.33203125" style="48" customWidth="1"/>
    <col min="14854" max="14854" width="11.6640625" style="48" customWidth="1"/>
    <col min="14855" max="14855" width="15.6640625" style="48" customWidth="1"/>
    <col min="14856" max="15104" width="8.88671875" style="48"/>
    <col min="15105" max="15105" width="3.33203125" style="48" customWidth="1"/>
    <col min="15106" max="15106" width="8.5546875" style="48" customWidth="1"/>
    <col min="15107" max="15107" width="32.33203125" style="48" customWidth="1"/>
    <col min="15108" max="15108" width="4.33203125" style="48" customWidth="1"/>
    <col min="15109" max="15109" width="9.33203125" style="48" customWidth="1"/>
    <col min="15110" max="15110" width="11.6640625" style="48" customWidth="1"/>
    <col min="15111" max="15111" width="15.6640625" style="48" customWidth="1"/>
    <col min="15112" max="15360" width="8.88671875" style="48"/>
    <col min="15361" max="15361" width="3.33203125" style="48" customWidth="1"/>
    <col min="15362" max="15362" width="8.5546875" style="48" customWidth="1"/>
    <col min="15363" max="15363" width="32.33203125" style="48" customWidth="1"/>
    <col min="15364" max="15364" width="4.33203125" style="48" customWidth="1"/>
    <col min="15365" max="15365" width="9.33203125" style="48" customWidth="1"/>
    <col min="15366" max="15366" width="11.6640625" style="48" customWidth="1"/>
    <col min="15367" max="15367" width="15.6640625" style="48" customWidth="1"/>
    <col min="15368" max="15616" width="8.88671875" style="48"/>
    <col min="15617" max="15617" width="3.33203125" style="48" customWidth="1"/>
    <col min="15618" max="15618" width="8.5546875" style="48" customWidth="1"/>
    <col min="15619" max="15619" width="32.33203125" style="48" customWidth="1"/>
    <col min="15620" max="15620" width="4.33203125" style="48" customWidth="1"/>
    <col min="15621" max="15621" width="9.33203125" style="48" customWidth="1"/>
    <col min="15622" max="15622" width="11.6640625" style="48" customWidth="1"/>
    <col min="15623" max="15623" width="15.6640625" style="48" customWidth="1"/>
    <col min="15624" max="15872" width="8.88671875" style="48"/>
    <col min="15873" max="15873" width="3.33203125" style="48" customWidth="1"/>
    <col min="15874" max="15874" width="8.5546875" style="48" customWidth="1"/>
    <col min="15875" max="15875" width="32.33203125" style="48" customWidth="1"/>
    <col min="15876" max="15876" width="4.33203125" style="48" customWidth="1"/>
    <col min="15877" max="15877" width="9.33203125" style="48" customWidth="1"/>
    <col min="15878" max="15878" width="11.6640625" style="48" customWidth="1"/>
    <col min="15879" max="15879" width="15.6640625" style="48" customWidth="1"/>
    <col min="15880" max="16128" width="8.88671875" style="48"/>
    <col min="16129" max="16129" width="3.33203125" style="48" customWidth="1"/>
    <col min="16130" max="16130" width="8.5546875" style="48" customWidth="1"/>
    <col min="16131" max="16131" width="32.33203125" style="48" customWidth="1"/>
    <col min="16132" max="16132" width="4.33203125" style="48" customWidth="1"/>
    <col min="16133" max="16133" width="9.33203125" style="48" customWidth="1"/>
    <col min="16134" max="16134" width="11.6640625" style="48" customWidth="1"/>
    <col min="16135" max="16135" width="15.6640625" style="48" customWidth="1"/>
    <col min="16136" max="16384" width="8.88671875" style="48"/>
  </cols>
  <sheetData>
    <row r="1" spans="1:13" s="41" customFormat="1" ht="40.200000000000003" customHeight="1">
      <c r="A1" s="34"/>
      <c r="B1" s="448" t="s">
        <v>47</v>
      </c>
      <c r="C1" s="448"/>
      <c r="D1" s="448"/>
      <c r="E1" s="448"/>
      <c r="F1" s="448"/>
      <c r="G1" s="448"/>
      <c r="H1" s="431"/>
      <c r="I1" s="431"/>
      <c r="J1" s="431"/>
      <c r="K1" s="431"/>
      <c r="L1" s="431"/>
      <c r="M1" s="431"/>
    </row>
    <row r="2" spans="1:13" s="41" customFormat="1" ht="40.200000000000003" customHeight="1" thickBot="1">
      <c r="A2" s="35" t="s">
        <v>50</v>
      </c>
      <c r="B2" s="42" t="s">
        <v>41</v>
      </c>
      <c r="C2" s="43"/>
      <c r="D2" s="44"/>
      <c r="E2" s="35"/>
      <c r="F2" s="76"/>
      <c r="G2" s="76"/>
      <c r="H2" s="431"/>
      <c r="I2" s="431"/>
      <c r="J2" s="431"/>
      <c r="K2" s="431"/>
      <c r="L2" s="431"/>
      <c r="M2" s="431"/>
    </row>
    <row r="3" spans="1:13">
      <c r="A3" s="22"/>
      <c r="B3" s="45"/>
      <c r="C3" s="46"/>
      <c r="D3" s="22"/>
      <c r="E3" s="47"/>
      <c r="F3" s="77"/>
      <c r="G3" s="77"/>
      <c r="H3" s="288"/>
      <c r="I3" s="288"/>
      <c r="J3" s="288"/>
      <c r="K3" s="288"/>
      <c r="L3" s="288"/>
      <c r="M3" s="288"/>
    </row>
    <row r="4" spans="1:13">
      <c r="A4" s="49" t="s">
        <v>309</v>
      </c>
      <c r="B4" s="50"/>
      <c r="C4" s="51"/>
      <c r="D4" s="52"/>
      <c r="E4" s="53"/>
      <c r="F4" s="78"/>
      <c r="G4" s="78"/>
      <c r="H4" s="288"/>
      <c r="I4" s="288"/>
      <c r="J4" s="288"/>
      <c r="K4" s="288"/>
      <c r="L4" s="288"/>
      <c r="M4" s="288"/>
    </row>
    <row r="5" spans="1:13" s="58" customFormat="1">
      <c r="A5" s="244" t="s">
        <v>106</v>
      </c>
      <c r="B5" s="245"/>
      <c r="C5" s="246"/>
      <c r="D5" s="244"/>
      <c r="E5" s="247"/>
      <c r="F5" s="248"/>
      <c r="G5" s="248">
        <f>+ROUND(SUM(G17:G38),2)</f>
        <v>0</v>
      </c>
      <c r="H5" s="289"/>
      <c r="I5" s="289"/>
      <c r="J5" s="289"/>
      <c r="K5" s="289"/>
      <c r="L5" s="289"/>
      <c r="M5" s="289"/>
    </row>
    <row r="6" spans="1:13" s="58" customFormat="1">
      <c r="A6" s="244" t="s">
        <v>4</v>
      </c>
      <c r="B6" s="245"/>
      <c r="C6" s="246"/>
      <c r="D6" s="244"/>
      <c r="E6" s="247"/>
      <c r="F6" s="248"/>
      <c r="G6" s="248">
        <f>+ROUND(SUM(G39:G57),2)</f>
        <v>0</v>
      </c>
      <c r="H6" s="289"/>
      <c r="I6" s="289"/>
      <c r="J6" s="289"/>
      <c r="K6" s="289"/>
      <c r="L6" s="289"/>
      <c r="M6" s="289"/>
    </row>
    <row r="7" spans="1:13" s="58" customFormat="1">
      <c r="A7" s="244" t="s">
        <v>6</v>
      </c>
      <c r="B7" s="245"/>
      <c r="C7" s="246"/>
      <c r="D7" s="244"/>
      <c r="E7" s="247"/>
      <c r="F7" s="248"/>
      <c r="G7" s="248">
        <f>+ROUND(SUM(G58:G82),2)</f>
        <v>0</v>
      </c>
      <c r="H7" s="289"/>
      <c r="I7" s="289"/>
      <c r="J7" s="289"/>
      <c r="K7" s="289"/>
      <c r="L7" s="289"/>
      <c r="M7" s="289"/>
    </row>
    <row r="8" spans="1:13" s="58" customFormat="1">
      <c r="A8" s="244" t="s">
        <v>7</v>
      </c>
      <c r="B8" s="245"/>
      <c r="C8" s="246"/>
      <c r="D8" s="244"/>
      <c r="E8" s="247"/>
      <c r="F8" s="248"/>
      <c r="G8" s="248">
        <f>+ROUND(SUM(G83:G90),2)</f>
        <v>0</v>
      </c>
      <c r="H8" s="289"/>
      <c r="I8" s="289"/>
      <c r="J8" s="289"/>
      <c r="K8" s="289"/>
      <c r="L8" s="289"/>
      <c r="M8" s="289"/>
    </row>
    <row r="9" spans="1:13" s="59" customFormat="1">
      <c r="A9" s="249" t="s">
        <v>8</v>
      </c>
      <c r="B9" s="250"/>
      <c r="C9" s="251"/>
      <c r="D9" s="249"/>
      <c r="E9" s="252"/>
      <c r="F9" s="253"/>
      <c r="G9" s="248">
        <f>+ROUND(SUM(G91:G92),2)</f>
        <v>0</v>
      </c>
      <c r="H9" s="432"/>
      <c r="I9" s="432"/>
      <c r="J9" s="432"/>
      <c r="K9" s="432"/>
      <c r="L9" s="432"/>
      <c r="M9" s="432"/>
    </row>
    <row r="10" spans="1:13" s="58" customFormat="1">
      <c r="A10" s="244" t="s">
        <v>9</v>
      </c>
      <c r="B10" s="245"/>
      <c r="C10" s="246"/>
      <c r="D10" s="244"/>
      <c r="E10" s="247"/>
      <c r="F10" s="248"/>
      <c r="G10" s="248">
        <f>+ROUND(SUM(G93:G109),2)</f>
        <v>0</v>
      </c>
      <c r="H10" s="289"/>
      <c r="I10" s="289"/>
      <c r="J10" s="289"/>
      <c r="K10" s="289"/>
      <c r="L10" s="289"/>
      <c r="M10" s="289"/>
    </row>
    <row r="11" spans="1:13" s="58" customFormat="1" ht="15" thickBot="1">
      <c r="A11" s="54"/>
      <c r="B11" s="55"/>
      <c r="C11" s="56"/>
      <c r="D11" s="54"/>
      <c r="E11" s="57"/>
      <c r="F11" s="79"/>
      <c r="G11" s="79"/>
      <c r="H11" s="289"/>
      <c r="I11" s="289"/>
      <c r="J11" s="289"/>
      <c r="K11" s="289"/>
      <c r="L11" s="289"/>
      <c r="M11" s="289"/>
    </row>
    <row r="12" spans="1:13" ht="15.6" thickTop="1" thickBot="1">
      <c r="A12" s="22"/>
      <c r="B12" s="20"/>
      <c r="C12" s="60"/>
      <c r="D12" s="22"/>
      <c r="E12" s="61" t="s">
        <v>107</v>
      </c>
      <c r="F12" s="80"/>
      <c r="G12" s="81">
        <f>ROUND(SUM(G5:G10),2)</f>
        <v>0</v>
      </c>
      <c r="H12" s="288"/>
      <c r="I12" s="288"/>
      <c r="J12" s="288"/>
      <c r="K12" s="288"/>
      <c r="L12" s="288"/>
      <c r="M12" s="288"/>
    </row>
    <row r="13" spans="1:13" ht="15" thickTop="1">
      <c r="A13" s="22"/>
      <c r="B13" s="45"/>
      <c r="C13" s="46"/>
      <c r="D13" s="22"/>
      <c r="E13" s="47"/>
      <c r="F13" s="77"/>
      <c r="G13" s="77"/>
      <c r="H13" s="288"/>
      <c r="I13" s="288"/>
      <c r="J13" s="288"/>
      <c r="K13" s="288"/>
      <c r="L13" s="288"/>
      <c r="M13" s="288"/>
    </row>
    <row r="14" spans="1:13">
      <c r="A14" s="49" t="s">
        <v>308</v>
      </c>
      <c r="B14" s="50"/>
      <c r="C14" s="51"/>
      <c r="D14" s="52"/>
      <c r="E14" s="53"/>
      <c r="F14" s="78"/>
      <c r="G14" s="78"/>
      <c r="H14" s="288"/>
      <c r="I14" s="288"/>
      <c r="J14" s="288"/>
      <c r="K14" s="288"/>
      <c r="L14" s="288"/>
      <c r="M14" s="288"/>
    </row>
    <row r="15" spans="1:13">
      <c r="A15" s="22"/>
      <c r="B15" s="45"/>
      <c r="C15" s="46"/>
      <c r="D15" s="22"/>
      <c r="E15" s="47"/>
      <c r="F15" s="77"/>
      <c r="G15" s="77"/>
      <c r="H15" s="288"/>
      <c r="I15" s="288"/>
      <c r="J15" s="288"/>
      <c r="K15" s="288"/>
      <c r="L15" s="288"/>
      <c r="M15" s="288"/>
    </row>
    <row r="16" spans="1:13" s="62" customFormat="1">
      <c r="A16" s="159"/>
      <c r="B16" s="236"/>
      <c r="C16" s="160" t="s">
        <v>315</v>
      </c>
      <c r="D16" s="159" t="s">
        <v>278</v>
      </c>
      <c r="E16" s="161" t="s">
        <v>279</v>
      </c>
      <c r="F16" s="176" t="s">
        <v>314</v>
      </c>
      <c r="G16" s="176" t="s">
        <v>316</v>
      </c>
      <c r="H16" s="433"/>
      <c r="I16" s="433"/>
      <c r="J16" s="433"/>
      <c r="K16" s="433"/>
      <c r="L16" s="433"/>
      <c r="M16" s="433"/>
    </row>
    <row r="17" spans="1:13">
      <c r="A17" s="255" t="s">
        <v>106</v>
      </c>
      <c r="B17" s="256"/>
      <c r="C17" s="246"/>
      <c r="D17" s="244"/>
      <c r="E17" s="248"/>
      <c r="F17" s="248"/>
      <c r="G17" s="248"/>
      <c r="H17" s="288"/>
      <c r="I17" s="288"/>
      <c r="J17" s="288"/>
      <c r="K17" s="288"/>
      <c r="L17" s="288"/>
      <c r="M17" s="288"/>
    </row>
    <row r="18" spans="1:13">
      <c r="A18" s="255" t="s">
        <v>108</v>
      </c>
      <c r="B18" s="256"/>
      <c r="C18" s="257"/>
      <c r="D18" s="244"/>
      <c r="E18" s="248"/>
      <c r="F18" s="248"/>
      <c r="G18" s="248"/>
      <c r="H18" s="288"/>
      <c r="I18" s="288"/>
      <c r="J18" s="288"/>
      <c r="K18" s="288"/>
      <c r="L18" s="288"/>
      <c r="M18" s="288"/>
    </row>
    <row r="19" spans="1:13" ht="28.8">
      <c r="A19" s="244" t="s">
        <v>17</v>
      </c>
      <c r="B19" s="245">
        <v>11121</v>
      </c>
      <c r="C19" s="246" t="s">
        <v>109</v>
      </c>
      <c r="D19" s="244" t="s">
        <v>110</v>
      </c>
      <c r="E19" s="248">
        <v>0.2</v>
      </c>
      <c r="F19" s="414">
        <f t="shared" ref="F19:F20" si="0">+ROUND(,2)</f>
        <v>0</v>
      </c>
      <c r="G19" s="248">
        <f>+ROUND(E19*F19,2)</f>
        <v>0</v>
      </c>
      <c r="H19" s="288"/>
      <c r="I19" s="288"/>
      <c r="J19" s="288"/>
      <c r="K19" s="288"/>
      <c r="L19" s="288"/>
      <c r="M19" s="288"/>
    </row>
    <row r="20" spans="1:13" ht="28.8">
      <c r="A20" s="244" t="s">
        <v>18</v>
      </c>
      <c r="B20" s="245">
        <v>11221</v>
      </c>
      <c r="C20" s="246" t="s">
        <v>111</v>
      </c>
      <c r="D20" s="244" t="s">
        <v>55</v>
      </c>
      <c r="E20" s="248">
        <v>9</v>
      </c>
      <c r="F20" s="414">
        <f t="shared" si="0"/>
        <v>0</v>
      </c>
      <c r="G20" s="248">
        <f>+ROUND(E20*F20,2)</f>
        <v>0</v>
      </c>
      <c r="H20" s="288"/>
      <c r="I20" s="288"/>
      <c r="J20" s="288"/>
      <c r="K20" s="288"/>
      <c r="L20" s="288"/>
      <c r="M20" s="288"/>
    </row>
    <row r="21" spans="1:13">
      <c r="A21" s="255" t="s">
        <v>112</v>
      </c>
      <c r="B21" s="256"/>
      <c r="C21" s="257"/>
      <c r="D21" s="244"/>
      <c r="E21" s="248"/>
      <c r="F21" s="248"/>
      <c r="G21" s="248"/>
      <c r="H21" s="288"/>
      <c r="I21" s="288"/>
      <c r="J21" s="288"/>
      <c r="K21" s="288"/>
      <c r="L21" s="288"/>
      <c r="M21" s="288"/>
    </row>
    <row r="22" spans="1:13">
      <c r="A22" s="255" t="s">
        <v>113</v>
      </c>
      <c r="B22" s="256"/>
      <c r="C22" s="257"/>
      <c r="D22" s="244"/>
      <c r="E22" s="248"/>
      <c r="F22" s="248"/>
      <c r="G22" s="248"/>
      <c r="H22" s="288"/>
      <c r="I22" s="288"/>
      <c r="J22" s="288"/>
      <c r="K22" s="288"/>
      <c r="L22" s="288"/>
      <c r="M22" s="288"/>
    </row>
    <row r="23" spans="1:13" ht="28.8">
      <c r="A23" s="244" t="s">
        <v>19</v>
      </c>
      <c r="B23" s="245">
        <v>12414</v>
      </c>
      <c r="C23" s="246" t="s">
        <v>114</v>
      </c>
      <c r="D23" s="244" t="s">
        <v>99</v>
      </c>
      <c r="E23" s="248">
        <v>200</v>
      </c>
      <c r="F23" s="414">
        <f t="shared" ref="F23:F25" si="1">+ROUND(,2)</f>
        <v>0</v>
      </c>
      <c r="G23" s="248">
        <f>+ROUND(E23*F23,2)</f>
        <v>0</v>
      </c>
      <c r="H23" s="288"/>
      <c r="I23" s="288"/>
      <c r="J23" s="288"/>
      <c r="K23" s="288"/>
      <c r="L23" s="288"/>
      <c r="M23" s="288"/>
    </row>
    <row r="24" spans="1:13" ht="28.8">
      <c r="A24" s="244" t="s">
        <v>115</v>
      </c>
      <c r="B24" s="245">
        <v>12151</v>
      </c>
      <c r="C24" s="246" t="s">
        <v>116</v>
      </c>
      <c r="D24" s="244" t="s">
        <v>55</v>
      </c>
      <c r="E24" s="248">
        <v>10</v>
      </c>
      <c r="F24" s="414">
        <f t="shared" si="1"/>
        <v>0</v>
      </c>
      <c r="G24" s="248">
        <f>+ROUND(E24*F24,2)</f>
        <v>0</v>
      </c>
      <c r="H24" s="288"/>
      <c r="I24" s="288"/>
      <c r="J24" s="288"/>
      <c r="K24" s="288"/>
      <c r="L24" s="288"/>
      <c r="M24" s="288"/>
    </row>
    <row r="25" spans="1:13" ht="28.8">
      <c r="A25" s="259" t="s">
        <v>20</v>
      </c>
      <c r="B25" s="245">
        <v>12161</v>
      </c>
      <c r="C25" s="246" t="s">
        <v>117</v>
      </c>
      <c r="D25" s="244" t="s">
        <v>55</v>
      </c>
      <c r="E25" s="248">
        <v>10</v>
      </c>
      <c r="F25" s="414">
        <f t="shared" si="1"/>
        <v>0</v>
      </c>
      <c r="G25" s="248">
        <f>+ROUND(E25*F25,2)</f>
        <v>0</v>
      </c>
      <c r="H25" s="288"/>
      <c r="I25" s="288"/>
      <c r="J25" s="288"/>
      <c r="K25" s="288"/>
      <c r="L25" s="288"/>
      <c r="M25" s="288"/>
    </row>
    <row r="26" spans="1:13">
      <c r="A26" s="260" t="s">
        <v>118</v>
      </c>
      <c r="B26" s="256"/>
      <c r="C26" s="257"/>
      <c r="D26" s="244"/>
      <c r="E26" s="248"/>
      <c r="F26" s="248"/>
      <c r="G26" s="248"/>
      <c r="H26" s="288"/>
      <c r="I26" s="288"/>
      <c r="J26" s="288"/>
      <c r="K26" s="288"/>
      <c r="L26" s="288"/>
      <c r="M26" s="288"/>
    </row>
    <row r="27" spans="1:13">
      <c r="A27" s="259" t="s">
        <v>21</v>
      </c>
      <c r="B27" s="245">
        <v>12211</v>
      </c>
      <c r="C27" s="246" t="s">
        <v>119</v>
      </c>
      <c r="D27" s="244" t="s">
        <v>55</v>
      </c>
      <c r="E27" s="392">
        <v>12</v>
      </c>
      <c r="F27" s="414">
        <f t="shared" ref="F27:F29" si="2">+ROUND(,2)</f>
        <v>0</v>
      </c>
      <c r="G27" s="248">
        <f t="shared" ref="G27:G29" si="3">+ROUND(E27*F27,2)</f>
        <v>0</v>
      </c>
      <c r="H27" s="288"/>
      <c r="I27" s="288"/>
      <c r="J27" s="288"/>
      <c r="K27" s="288"/>
      <c r="L27" s="288"/>
      <c r="M27" s="288"/>
    </row>
    <row r="28" spans="1:13">
      <c r="A28" s="244" t="s">
        <v>22</v>
      </c>
      <c r="B28" s="245">
        <v>12231</v>
      </c>
      <c r="C28" s="246" t="s">
        <v>120</v>
      </c>
      <c r="D28" s="244" t="s">
        <v>92</v>
      </c>
      <c r="E28" s="248">
        <v>184</v>
      </c>
      <c r="F28" s="414">
        <f t="shared" si="2"/>
        <v>0</v>
      </c>
      <c r="G28" s="248">
        <f t="shared" si="3"/>
        <v>0</v>
      </c>
      <c r="H28" s="288"/>
      <c r="I28" s="288"/>
      <c r="J28" s="288"/>
      <c r="K28" s="288"/>
      <c r="L28" s="288"/>
      <c r="M28" s="288"/>
    </row>
    <row r="29" spans="1:13">
      <c r="A29" s="244" t="s">
        <v>121</v>
      </c>
      <c r="B29" s="245">
        <v>12261</v>
      </c>
      <c r="C29" s="246" t="s">
        <v>122</v>
      </c>
      <c r="D29" s="244" t="s">
        <v>55</v>
      </c>
      <c r="E29" s="248">
        <v>10</v>
      </c>
      <c r="F29" s="414">
        <f t="shared" si="2"/>
        <v>0</v>
      </c>
      <c r="G29" s="248">
        <f t="shared" si="3"/>
        <v>0</v>
      </c>
      <c r="H29" s="288"/>
      <c r="I29" s="288"/>
      <c r="J29" s="288"/>
      <c r="K29" s="288"/>
      <c r="L29" s="288"/>
      <c r="M29" s="288"/>
    </row>
    <row r="30" spans="1:13">
      <c r="A30" s="260" t="s">
        <v>123</v>
      </c>
      <c r="B30" s="256"/>
      <c r="C30" s="257"/>
      <c r="D30" s="244"/>
      <c r="E30" s="248"/>
      <c r="F30" s="248"/>
      <c r="G30" s="248"/>
      <c r="H30" s="288"/>
      <c r="I30" s="288"/>
      <c r="J30" s="288"/>
      <c r="K30" s="288"/>
      <c r="L30" s="288"/>
      <c r="M30" s="288"/>
    </row>
    <row r="31" spans="1:13" ht="28.8">
      <c r="A31" s="244" t="s">
        <v>23</v>
      </c>
      <c r="B31" s="245">
        <v>12323</v>
      </c>
      <c r="C31" s="246" t="s">
        <v>124</v>
      </c>
      <c r="D31" s="244" t="s">
        <v>99</v>
      </c>
      <c r="E31" s="248">
        <v>1627</v>
      </c>
      <c r="F31" s="414">
        <f t="shared" ref="F31:F36" si="4">+ROUND(,2)</f>
        <v>0</v>
      </c>
      <c r="G31" s="248">
        <f t="shared" ref="G31:G36" si="5">+ROUND(E31*F31,2)</f>
        <v>0</v>
      </c>
      <c r="H31" s="288"/>
      <c r="I31" s="288"/>
      <c r="J31" s="288"/>
      <c r="K31" s="288"/>
      <c r="L31" s="288"/>
      <c r="M31" s="288"/>
    </row>
    <row r="32" spans="1:13" ht="28.8">
      <c r="A32" s="244" t="s">
        <v>125</v>
      </c>
      <c r="B32" s="245">
        <v>12323</v>
      </c>
      <c r="C32" s="246" t="s">
        <v>126</v>
      </c>
      <c r="D32" s="244" t="s">
        <v>99</v>
      </c>
      <c r="E32" s="248">
        <v>170</v>
      </c>
      <c r="F32" s="414">
        <f t="shared" si="4"/>
        <v>0</v>
      </c>
      <c r="G32" s="248">
        <f t="shared" si="5"/>
        <v>0</v>
      </c>
      <c r="H32" s="288"/>
      <c r="I32" s="288"/>
      <c r="J32" s="288"/>
      <c r="K32" s="288"/>
      <c r="L32" s="288"/>
      <c r="M32" s="288"/>
    </row>
    <row r="33" spans="1:13">
      <c r="A33" s="244" t="s">
        <v>24</v>
      </c>
      <c r="B33" s="245">
        <v>12372</v>
      </c>
      <c r="C33" s="246" t="s">
        <v>127</v>
      </c>
      <c r="D33" s="244" t="s">
        <v>99</v>
      </c>
      <c r="E33" s="248">
        <v>100</v>
      </c>
      <c r="F33" s="414">
        <f t="shared" si="4"/>
        <v>0</v>
      </c>
      <c r="G33" s="248">
        <f t="shared" si="5"/>
        <v>0</v>
      </c>
      <c r="H33" s="288"/>
      <c r="I33" s="288"/>
      <c r="J33" s="288"/>
      <c r="K33" s="288"/>
      <c r="L33" s="288"/>
      <c r="M33" s="288"/>
    </row>
    <row r="34" spans="1:13" ht="28.8">
      <c r="A34" s="244" t="s">
        <v>25</v>
      </c>
      <c r="B34" s="245">
        <v>12382</v>
      </c>
      <c r="C34" s="246" t="s">
        <v>128</v>
      </c>
      <c r="D34" s="244" t="s">
        <v>92</v>
      </c>
      <c r="E34" s="248">
        <v>50</v>
      </c>
      <c r="F34" s="414">
        <f t="shared" si="4"/>
        <v>0</v>
      </c>
      <c r="G34" s="248">
        <f t="shared" si="5"/>
        <v>0</v>
      </c>
      <c r="H34" s="288"/>
      <c r="I34" s="288"/>
      <c r="J34" s="288"/>
      <c r="K34" s="288"/>
      <c r="L34" s="288"/>
      <c r="M34" s="288"/>
    </row>
    <row r="35" spans="1:13" ht="28.8">
      <c r="A35" s="244" t="s">
        <v>26</v>
      </c>
      <c r="B35" s="245">
        <v>12391</v>
      </c>
      <c r="C35" s="246" t="s">
        <v>129</v>
      </c>
      <c r="D35" s="244" t="s">
        <v>92</v>
      </c>
      <c r="E35" s="248">
        <v>120</v>
      </c>
      <c r="F35" s="414">
        <f t="shared" si="4"/>
        <v>0</v>
      </c>
      <c r="G35" s="248">
        <f t="shared" si="5"/>
        <v>0</v>
      </c>
      <c r="H35" s="288"/>
      <c r="I35" s="288"/>
      <c r="J35" s="288"/>
      <c r="K35" s="288"/>
      <c r="L35" s="288"/>
      <c r="M35" s="288"/>
    </row>
    <row r="36" spans="1:13" ht="28.8">
      <c r="A36" s="244">
        <v>14</v>
      </c>
      <c r="B36" s="245">
        <v>12391</v>
      </c>
      <c r="C36" s="246" t="s">
        <v>130</v>
      </c>
      <c r="D36" s="244" t="s">
        <v>92</v>
      </c>
      <c r="E36" s="248">
        <v>58</v>
      </c>
      <c r="F36" s="414">
        <f t="shared" si="4"/>
        <v>0</v>
      </c>
      <c r="G36" s="248">
        <f t="shared" si="5"/>
        <v>0</v>
      </c>
      <c r="H36" s="288"/>
      <c r="I36" s="288"/>
      <c r="J36" s="288"/>
      <c r="K36" s="288"/>
      <c r="L36" s="288"/>
      <c r="M36" s="288"/>
    </row>
    <row r="37" spans="1:13">
      <c r="A37" s="260" t="s">
        <v>131</v>
      </c>
      <c r="B37" s="256"/>
      <c r="C37" s="257"/>
      <c r="D37" s="244"/>
      <c r="E37" s="248"/>
      <c r="F37" s="248"/>
      <c r="G37" s="248"/>
      <c r="H37" s="288"/>
      <c r="I37" s="288"/>
      <c r="J37" s="288"/>
      <c r="K37" s="288"/>
      <c r="L37" s="288"/>
      <c r="M37" s="288"/>
    </row>
    <row r="38" spans="1:13" ht="28.8">
      <c r="A38" s="244"/>
      <c r="B38" s="245">
        <v>12412</v>
      </c>
      <c r="C38" s="246" t="s">
        <v>132</v>
      </c>
      <c r="D38" s="244" t="s">
        <v>92</v>
      </c>
      <c r="E38" s="248">
        <v>0</v>
      </c>
      <c r="F38" s="414">
        <f t="shared" ref="F38" si="6">+ROUND(,2)</f>
        <v>0</v>
      </c>
      <c r="G38" s="248">
        <f>+ROUND(E38*F38,2)</f>
        <v>0</v>
      </c>
      <c r="H38" s="288"/>
      <c r="I38" s="288"/>
      <c r="J38" s="288"/>
      <c r="K38" s="288"/>
      <c r="L38" s="288"/>
      <c r="M38" s="288"/>
    </row>
    <row r="39" spans="1:13">
      <c r="A39" s="255" t="s">
        <v>4</v>
      </c>
      <c r="B39" s="256"/>
      <c r="C39" s="257"/>
      <c r="D39" s="244"/>
      <c r="E39" s="248"/>
      <c r="F39" s="248"/>
      <c r="G39" s="248"/>
      <c r="H39" s="288"/>
      <c r="I39" s="288"/>
      <c r="J39" s="288"/>
      <c r="K39" s="288"/>
      <c r="L39" s="288"/>
      <c r="M39" s="288"/>
    </row>
    <row r="40" spans="1:13">
      <c r="A40" s="255" t="s">
        <v>135</v>
      </c>
      <c r="B40" s="245"/>
      <c r="C40" s="246"/>
      <c r="D40" s="244"/>
      <c r="E40" s="248"/>
      <c r="F40" s="248"/>
      <c r="G40" s="248"/>
      <c r="H40" s="288"/>
      <c r="I40" s="288"/>
      <c r="J40" s="288"/>
      <c r="K40" s="288"/>
      <c r="L40" s="288"/>
      <c r="M40" s="288"/>
    </row>
    <row r="41" spans="1:13" ht="28.8">
      <c r="A41" s="244" t="s">
        <v>17</v>
      </c>
      <c r="B41" s="245">
        <v>21112</v>
      </c>
      <c r="C41" s="246" t="s">
        <v>136</v>
      </c>
      <c r="D41" s="244" t="s">
        <v>62</v>
      </c>
      <c r="E41" s="248">
        <v>171</v>
      </c>
      <c r="F41" s="414">
        <f t="shared" ref="F41:F44" si="7">+ROUND(,2)</f>
        <v>0</v>
      </c>
      <c r="G41" s="248">
        <f t="shared" ref="G41:G44" si="8">+ROUND(E41*F41,2)</f>
        <v>0</v>
      </c>
      <c r="H41" s="434"/>
      <c r="I41" s="288"/>
      <c r="J41" s="288"/>
      <c r="K41" s="288"/>
      <c r="L41" s="288"/>
      <c r="M41" s="288"/>
    </row>
    <row r="42" spans="1:13" ht="28.8">
      <c r="A42" s="244" t="s">
        <v>18</v>
      </c>
      <c r="B42" s="245">
        <v>21234</v>
      </c>
      <c r="C42" s="246" t="s">
        <v>137</v>
      </c>
      <c r="D42" s="244" t="s">
        <v>62</v>
      </c>
      <c r="E42" s="248">
        <v>1450</v>
      </c>
      <c r="F42" s="414">
        <f t="shared" si="7"/>
        <v>0</v>
      </c>
      <c r="G42" s="248">
        <f t="shared" si="8"/>
        <v>0</v>
      </c>
      <c r="H42" s="434"/>
      <c r="I42" s="288"/>
      <c r="J42" s="288"/>
      <c r="K42" s="288"/>
      <c r="L42" s="288"/>
      <c r="M42" s="288"/>
    </row>
    <row r="43" spans="1:13" ht="28.8">
      <c r="A43" s="244" t="s">
        <v>19</v>
      </c>
      <c r="B43" s="245">
        <v>21752</v>
      </c>
      <c r="C43" s="246" t="s">
        <v>138</v>
      </c>
      <c r="D43" s="244" t="s">
        <v>62</v>
      </c>
      <c r="E43" s="248">
        <v>9</v>
      </c>
      <c r="F43" s="414">
        <f t="shared" si="7"/>
        <v>0</v>
      </c>
      <c r="G43" s="248">
        <f t="shared" si="8"/>
        <v>0</v>
      </c>
      <c r="H43" s="434"/>
      <c r="I43" s="288"/>
      <c r="J43" s="288"/>
      <c r="K43" s="288"/>
      <c r="L43" s="288"/>
      <c r="M43" s="288"/>
    </row>
    <row r="44" spans="1:13" ht="28.8">
      <c r="A44" s="244" t="s">
        <v>115</v>
      </c>
      <c r="B44" s="245">
        <v>21762</v>
      </c>
      <c r="C44" s="246" t="s">
        <v>139</v>
      </c>
      <c r="D44" s="244" t="s">
        <v>62</v>
      </c>
      <c r="E44" s="248">
        <v>2</v>
      </c>
      <c r="F44" s="414">
        <f t="shared" si="7"/>
        <v>0</v>
      </c>
      <c r="G44" s="248">
        <f t="shared" si="8"/>
        <v>0</v>
      </c>
      <c r="H44" s="434"/>
      <c r="I44" s="288"/>
      <c r="J44" s="288"/>
      <c r="K44" s="288"/>
      <c r="L44" s="288"/>
      <c r="M44" s="288"/>
    </row>
    <row r="45" spans="1:13">
      <c r="A45" s="255" t="s">
        <v>140</v>
      </c>
      <c r="B45" s="256"/>
      <c r="C45" s="257"/>
      <c r="D45" s="244"/>
      <c r="E45" s="248"/>
      <c r="F45" s="248"/>
      <c r="G45" s="248"/>
      <c r="H45" s="288"/>
      <c r="I45" s="288"/>
      <c r="J45" s="288"/>
      <c r="K45" s="288"/>
      <c r="L45" s="288"/>
      <c r="M45" s="288"/>
    </row>
    <row r="46" spans="1:13" ht="28.8">
      <c r="A46" s="244" t="s">
        <v>20</v>
      </c>
      <c r="B46" s="245">
        <v>22113</v>
      </c>
      <c r="C46" s="246" t="s">
        <v>141</v>
      </c>
      <c r="D46" s="244" t="s">
        <v>99</v>
      </c>
      <c r="E46" s="248">
        <v>1900</v>
      </c>
      <c r="F46" s="414">
        <f t="shared" ref="F46" si="9">+ROUND(,2)</f>
        <v>0</v>
      </c>
      <c r="G46" s="248">
        <f>+ROUND(E46*F46,2)</f>
        <v>0</v>
      </c>
      <c r="H46" s="288"/>
      <c r="I46" s="288"/>
      <c r="J46" s="288"/>
      <c r="K46" s="288"/>
      <c r="L46" s="288"/>
      <c r="M46" s="288"/>
    </row>
    <row r="47" spans="1:13">
      <c r="A47" s="255" t="s">
        <v>142</v>
      </c>
      <c r="B47" s="256"/>
      <c r="C47" s="257"/>
      <c r="D47" s="244"/>
      <c r="E47" s="248"/>
      <c r="F47" s="248"/>
      <c r="G47" s="248"/>
      <c r="H47" s="288"/>
      <c r="I47" s="288"/>
      <c r="J47" s="288"/>
      <c r="K47" s="288"/>
      <c r="L47" s="288"/>
      <c r="M47" s="288"/>
    </row>
    <row r="48" spans="1:13" ht="28.8">
      <c r="A48" s="244" t="s">
        <v>21</v>
      </c>
      <c r="B48" s="245">
        <v>24113</v>
      </c>
      <c r="C48" s="246" t="s">
        <v>336</v>
      </c>
      <c r="D48" s="244" t="s">
        <v>62</v>
      </c>
      <c r="E48" s="248">
        <v>345</v>
      </c>
      <c r="F48" s="414">
        <f t="shared" ref="F48:F49" si="10">+ROUND(,2)</f>
        <v>0</v>
      </c>
      <c r="G48" s="248">
        <f t="shared" ref="G48:G49" si="11">+ROUND(E48*F48,2)</f>
        <v>0</v>
      </c>
      <c r="H48" s="288"/>
      <c r="I48" s="288"/>
      <c r="J48" s="288"/>
      <c r="K48" s="288"/>
      <c r="L48" s="288"/>
      <c r="M48" s="288"/>
    </row>
    <row r="49" spans="1:13" ht="43.2">
      <c r="A49" s="244" t="s">
        <v>22</v>
      </c>
      <c r="B49" s="245"/>
      <c r="C49" s="246" t="s">
        <v>143</v>
      </c>
      <c r="D49" s="244" t="s">
        <v>62</v>
      </c>
      <c r="E49" s="248">
        <v>480</v>
      </c>
      <c r="F49" s="414">
        <f t="shared" si="10"/>
        <v>0</v>
      </c>
      <c r="G49" s="248">
        <f t="shared" si="11"/>
        <v>0</v>
      </c>
      <c r="H49" s="288"/>
      <c r="I49" s="288"/>
      <c r="J49" s="288"/>
      <c r="K49" s="288"/>
      <c r="L49" s="288"/>
      <c r="M49" s="288"/>
    </row>
    <row r="50" spans="1:13">
      <c r="A50" s="255" t="s">
        <v>144</v>
      </c>
      <c r="B50" s="256"/>
      <c r="C50" s="257"/>
      <c r="D50" s="244"/>
      <c r="E50" s="248"/>
      <c r="F50" s="248"/>
      <c r="G50" s="248"/>
      <c r="H50" s="123"/>
      <c r="I50" s="123"/>
      <c r="J50" s="288"/>
      <c r="K50" s="288"/>
      <c r="L50" s="288"/>
      <c r="M50" s="288"/>
    </row>
    <row r="51" spans="1:13" ht="28.8">
      <c r="A51" s="244" t="s">
        <v>22</v>
      </c>
      <c r="B51" s="245">
        <v>25112</v>
      </c>
      <c r="C51" s="246" t="s">
        <v>145</v>
      </c>
      <c r="D51" s="244" t="s">
        <v>99</v>
      </c>
      <c r="E51" s="248">
        <v>556</v>
      </c>
      <c r="F51" s="414">
        <f t="shared" ref="F51:F52" si="12">+ROUND(,2)</f>
        <v>0</v>
      </c>
      <c r="G51" s="248">
        <f t="shared" ref="G51:G52" si="13">+ROUND(E51*F51,2)</f>
        <v>0</v>
      </c>
      <c r="H51" s="123"/>
      <c r="I51" s="123"/>
      <c r="J51" s="288"/>
      <c r="K51" s="288"/>
      <c r="L51" s="288"/>
      <c r="M51" s="288"/>
    </row>
    <row r="52" spans="1:13">
      <c r="A52" s="262">
        <v>8</v>
      </c>
      <c r="B52" s="263">
        <v>25152</v>
      </c>
      <c r="C52" s="264" t="s">
        <v>146</v>
      </c>
      <c r="D52" s="262" t="s">
        <v>99</v>
      </c>
      <c r="E52" s="393">
        <v>556</v>
      </c>
      <c r="F52" s="414">
        <f t="shared" si="12"/>
        <v>0</v>
      </c>
      <c r="G52" s="248">
        <f t="shared" si="13"/>
        <v>0</v>
      </c>
      <c r="H52" s="123"/>
      <c r="I52" s="123"/>
      <c r="J52" s="288"/>
      <c r="K52" s="288"/>
      <c r="L52" s="288"/>
      <c r="M52" s="288"/>
    </row>
    <row r="53" spans="1:13">
      <c r="A53" s="255" t="s">
        <v>147</v>
      </c>
      <c r="B53" s="256"/>
      <c r="C53" s="257"/>
      <c r="D53" s="244"/>
      <c r="E53" s="248"/>
      <c r="F53" s="248"/>
      <c r="G53" s="248"/>
      <c r="H53" s="123"/>
      <c r="I53" s="123"/>
      <c r="J53" s="288"/>
      <c r="K53" s="288"/>
      <c r="L53" s="288"/>
      <c r="M53" s="288"/>
    </row>
    <row r="54" spans="1:13">
      <c r="A54" s="244">
        <v>9</v>
      </c>
      <c r="B54" s="245">
        <v>29121</v>
      </c>
      <c r="C54" s="246" t="s">
        <v>148</v>
      </c>
      <c r="D54" s="244" t="s">
        <v>149</v>
      </c>
      <c r="E54" s="248">
        <v>2270</v>
      </c>
      <c r="F54" s="414">
        <f t="shared" ref="F54:F57" si="14">+ROUND(,2)</f>
        <v>0</v>
      </c>
      <c r="G54" s="248">
        <f t="shared" ref="G54:G57" si="15">+ROUND(E54*F54,2)</f>
        <v>0</v>
      </c>
      <c r="H54" s="288"/>
      <c r="I54" s="288"/>
      <c r="J54" s="288"/>
      <c r="K54" s="288"/>
      <c r="L54" s="288"/>
      <c r="M54" s="288"/>
    </row>
    <row r="55" spans="1:13">
      <c r="A55" s="244">
        <v>10</v>
      </c>
      <c r="B55" s="245">
        <v>29131</v>
      </c>
      <c r="C55" s="246" t="s">
        <v>150</v>
      </c>
      <c r="D55" s="244" t="s">
        <v>62</v>
      </c>
      <c r="E55" s="248">
        <v>88</v>
      </c>
      <c r="F55" s="414">
        <f t="shared" si="14"/>
        <v>0</v>
      </c>
      <c r="G55" s="248">
        <f t="shared" si="15"/>
        <v>0</v>
      </c>
      <c r="H55" s="288"/>
      <c r="I55" s="288"/>
      <c r="J55" s="288"/>
      <c r="K55" s="288"/>
      <c r="L55" s="288"/>
      <c r="M55" s="288"/>
    </row>
    <row r="56" spans="1:13" ht="28.8">
      <c r="A56" s="244">
        <v>11</v>
      </c>
      <c r="B56" s="250">
        <v>29134</v>
      </c>
      <c r="C56" s="251" t="s">
        <v>151</v>
      </c>
      <c r="D56" s="249" t="s">
        <v>62</v>
      </c>
      <c r="E56" s="253">
        <v>1461</v>
      </c>
      <c r="F56" s="414">
        <f t="shared" si="14"/>
        <v>0</v>
      </c>
      <c r="G56" s="248">
        <f t="shared" si="15"/>
        <v>0</v>
      </c>
      <c r="H56" s="288"/>
      <c r="I56" s="288"/>
      <c r="J56" s="288"/>
      <c r="K56" s="288"/>
      <c r="L56" s="288"/>
      <c r="M56" s="288"/>
    </row>
    <row r="57" spans="1:13">
      <c r="A57" s="244">
        <v>12</v>
      </c>
      <c r="B57" s="250">
        <v>29138</v>
      </c>
      <c r="C57" s="251" t="s">
        <v>152</v>
      </c>
      <c r="D57" s="249" t="s">
        <v>62</v>
      </c>
      <c r="E57" s="253">
        <v>210</v>
      </c>
      <c r="F57" s="414">
        <f t="shared" si="14"/>
        <v>0</v>
      </c>
      <c r="G57" s="248">
        <f t="shared" si="15"/>
        <v>0</v>
      </c>
      <c r="H57" s="288"/>
      <c r="I57" s="288"/>
      <c r="J57" s="288"/>
      <c r="K57" s="288"/>
      <c r="L57" s="288"/>
      <c r="M57" s="288"/>
    </row>
    <row r="58" spans="1:13">
      <c r="A58" s="255" t="s">
        <v>6</v>
      </c>
      <c r="B58" s="256"/>
      <c r="C58" s="246"/>
      <c r="D58" s="244"/>
      <c r="E58" s="248"/>
      <c r="F58" s="248"/>
      <c r="G58" s="248"/>
      <c r="H58" s="288"/>
      <c r="I58" s="288"/>
      <c r="J58" s="288"/>
      <c r="K58" s="288"/>
      <c r="L58" s="288"/>
      <c r="M58" s="288"/>
    </row>
    <row r="59" spans="1:13">
      <c r="A59" s="255" t="s">
        <v>153</v>
      </c>
      <c r="B59" s="256"/>
      <c r="C59" s="246"/>
      <c r="D59" s="244"/>
      <c r="E59" s="248"/>
      <c r="F59" s="248"/>
      <c r="G59" s="248"/>
      <c r="H59" s="288"/>
      <c r="I59" s="288"/>
      <c r="J59" s="288"/>
      <c r="K59" s="288"/>
      <c r="L59" s="288"/>
      <c r="M59" s="288"/>
    </row>
    <row r="60" spans="1:13">
      <c r="A60" s="255" t="s">
        <v>154</v>
      </c>
      <c r="B60" s="256"/>
      <c r="C60" s="246"/>
      <c r="D60" s="244"/>
      <c r="E60" s="248"/>
      <c r="F60" s="398"/>
      <c r="G60" s="248"/>
      <c r="H60" s="288"/>
      <c r="I60" s="288"/>
      <c r="J60" s="288"/>
      <c r="K60" s="288"/>
      <c r="L60" s="288"/>
      <c r="M60" s="288"/>
    </row>
    <row r="61" spans="1:13" ht="43.2">
      <c r="A61" s="244" t="s">
        <v>17</v>
      </c>
      <c r="B61" s="245">
        <v>31132</v>
      </c>
      <c r="C61" s="246" t="s">
        <v>155</v>
      </c>
      <c r="D61" s="244" t="s">
        <v>62</v>
      </c>
      <c r="E61" s="248">
        <v>570</v>
      </c>
      <c r="F61" s="414">
        <f t="shared" ref="F61:F63" si="16">+ROUND(,2)</f>
        <v>0</v>
      </c>
      <c r="G61" s="248">
        <f t="shared" ref="G61:G63" si="17">+ROUND(E61*F61,2)</f>
        <v>0</v>
      </c>
      <c r="H61" s="288"/>
      <c r="I61" s="288"/>
      <c r="J61" s="288"/>
      <c r="K61" s="288"/>
      <c r="L61" s="288"/>
      <c r="M61" s="288"/>
    </row>
    <row r="62" spans="1:13" ht="43.2">
      <c r="A62" s="244" t="s">
        <v>18</v>
      </c>
      <c r="B62" s="245">
        <v>31132</v>
      </c>
      <c r="C62" s="246" t="s">
        <v>156</v>
      </c>
      <c r="D62" s="244" t="s">
        <v>62</v>
      </c>
      <c r="E62" s="248">
        <v>145</v>
      </c>
      <c r="F62" s="414">
        <f t="shared" si="16"/>
        <v>0</v>
      </c>
      <c r="G62" s="248">
        <f t="shared" si="17"/>
        <v>0</v>
      </c>
      <c r="H62" s="288"/>
      <c r="I62" s="288"/>
      <c r="J62" s="288"/>
      <c r="K62" s="288"/>
      <c r="L62" s="288"/>
      <c r="M62" s="288"/>
    </row>
    <row r="63" spans="1:13" ht="43.2">
      <c r="A63" s="244" t="s">
        <v>19</v>
      </c>
      <c r="B63" s="245">
        <v>31132</v>
      </c>
      <c r="C63" s="246" t="s">
        <v>157</v>
      </c>
      <c r="D63" s="244" t="s">
        <v>62</v>
      </c>
      <c r="E63" s="248">
        <v>25</v>
      </c>
      <c r="F63" s="414">
        <f t="shared" si="16"/>
        <v>0</v>
      </c>
      <c r="G63" s="248">
        <f t="shared" si="17"/>
        <v>0</v>
      </c>
      <c r="H63" s="288"/>
      <c r="I63" s="288"/>
      <c r="J63" s="288"/>
      <c r="K63" s="288"/>
      <c r="L63" s="288"/>
      <c r="M63" s="288"/>
    </row>
    <row r="64" spans="1:13">
      <c r="A64" s="255" t="s">
        <v>158</v>
      </c>
      <c r="B64" s="256"/>
      <c r="C64" s="246"/>
      <c r="D64" s="244"/>
      <c r="E64" s="248"/>
      <c r="F64" s="248"/>
      <c r="G64" s="248"/>
      <c r="H64" s="288"/>
      <c r="I64" s="288"/>
      <c r="J64" s="288"/>
      <c r="K64" s="288"/>
      <c r="L64" s="288"/>
      <c r="M64" s="288"/>
    </row>
    <row r="65" spans="1:10" ht="72">
      <c r="A65" s="244" t="s">
        <v>19</v>
      </c>
      <c r="B65" s="245">
        <v>31237</v>
      </c>
      <c r="C65" s="463" t="s">
        <v>444</v>
      </c>
      <c r="D65" s="244" t="s">
        <v>62</v>
      </c>
      <c r="E65" s="248">
        <v>19</v>
      </c>
      <c r="F65" s="414">
        <f t="shared" ref="F65" si="18">+ROUND(,2)</f>
        <v>0</v>
      </c>
      <c r="G65" s="248">
        <f>+ROUND(E65*F65,2)</f>
        <v>0</v>
      </c>
      <c r="H65" s="464" t="s">
        <v>441</v>
      </c>
    </row>
    <row r="66" spans="1:10">
      <c r="A66" s="255" t="s">
        <v>159</v>
      </c>
      <c r="B66" s="256"/>
      <c r="C66" s="257"/>
      <c r="D66" s="265"/>
      <c r="E66" s="394"/>
      <c r="F66" s="394"/>
      <c r="G66" s="266"/>
    </row>
    <row r="67" spans="1:10" ht="43.2">
      <c r="A67" s="244" t="s">
        <v>115</v>
      </c>
      <c r="B67" s="245">
        <v>31331</v>
      </c>
      <c r="C67" s="463" t="s">
        <v>442</v>
      </c>
      <c r="D67" s="244" t="s">
        <v>99</v>
      </c>
      <c r="E67" s="248">
        <v>428</v>
      </c>
      <c r="F67" s="414">
        <f t="shared" ref="F67:F69" si="19">+ROUND(,2)</f>
        <v>0</v>
      </c>
      <c r="G67" s="248">
        <f>+ROUND(E67*F67,2)</f>
        <v>0</v>
      </c>
      <c r="H67" s="464" t="s">
        <v>441</v>
      </c>
    </row>
    <row r="68" spans="1:10" ht="28.8">
      <c r="A68" s="244" t="s">
        <v>20</v>
      </c>
      <c r="B68" s="245">
        <v>31336</v>
      </c>
      <c r="C68" s="463" t="s">
        <v>443</v>
      </c>
      <c r="D68" s="244" t="s">
        <v>149</v>
      </c>
      <c r="E68" s="248">
        <v>20</v>
      </c>
      <c r="F68" s="414">
        <f t="shared" si="19"/>
        <v>0</v>
      </c>
      <c r="G68" s="248">
        <f t="shared" ref="G68:G69" si="20">+ROUND(E68*F68,2)</f>
        <v>0</v>
      </c>
      <c r="H68" s="464" t="s">
        <v>441</v>
      </c>
    </row>
    <row r="69" spans="1:10" ht="28.8">
      <c r="A69" s="244" t="s">
        <v>21</v>
      </c>
      <c r="B69" s="245">
        <v>31346</v>
      </c>
      <c r="C69" s="246" t="s">
        <v>160</v>
      </c>
      <c r="D69" s="244" t="s">
        <v>99</v>
      </c>
      <c r="E69" s="248">
        <v>1450</v>
      </c>
      <c r="F69" s="414">
        <f t="shared" si="19"/>
        <v>0</v>
      </c>
      <c r="G69" s="248">
        <f t="shared" si="20"/>
        <v>0</v>
      </c>
      <c r="H69" s="288"/>
      <c r="I69" s="288"/>
      <c r="J69" s="288"/>
    </row>
    <row r="70" spans="1:10">
      <c r="A70" s="255" t="s">
        <v>161</v>
      </c>
      <c r="B70" s="245"/>
      <c r="C70" s="246"/>
      <c r="D70" s="244"/>
      <c r="E70" s="248"/>
      <c r="F70" s="248"/>
      <c r="G70" s="248"/>
      <c r="H70" s="288"/>
      <c r="I70" s="288"/>
      <c r="J70" s="288"/>
    </row>
    <row r="71" spans="1:10">
      <c r="A71" s="255" t="s">
        <v>162</v>
      </c>
      <c r="B71" s="245"/>
      <c r="C71" s="246"/>
      <c r="D71" s="244"/>
      <c r="E71" s="248"/>
      <c r="F71" s="248"/>
      <c r="G71" s="248"/>
      <c r="H71" s="288"/>
      <c r="I71" s="288"/>
      <c r="J71" s="288"/>
    </row>
    <row r="72" spans="1:10" ht="57.6">
      <c r="A72" s="244" t="s">
        <v>22</v>
      </c>
      <c r="B72" s="245">
        <v>32234</v>
      </c>
      <c r="C72" s="246" t="s">
        <v>163</v>
      </c>
      <c r="D72" s="244" t="s">
        <v>99</v>
      </c>
      <c r="E72" s="248">
        <v>100</v>
      </c>
      <c r="F72" s="414">
        <f t="shared" ref="F72:F74" si="21">+ROUND(,2)</f>
        <v>0</v>
      </c>
      <c r="G72" s="248">
        <f t="shared" ref="G72:G74" si="22">+ROUND(E72*F72,2)</f>
        <v>0</v>
      </c>
      <c r="H72" s="123"/>
      <c r="I72" s="123"/>
      <c r="J72" s="288"/>
    </row>
    <row r="73" spans="1:10" ht="43.2">
      <c r="A73" s="244" t="s">
        <v>22</v>
      </c>
      <c r="B73" s="245"/>
      <c r="C73" s="246" t="s">
        <v>164</v>
      </c>
      <c r="D73" s="244" t="s">
        <v>99</v>
      </c>
      <c r="E73" s="392">
        <v>428</v>
      </c>
      <c r="F73" s="414">
        <f t="shared" si="21"/>
        <v>0</v>
      </c>
      <c r="G73" s="248">
        <f t="shared" si="22"/>
        <v>0</v>
      </c>
      <c r="H73" s="123"/>
      <c r="I73" s="123"/>
      <c r="J73" s="288"/>
    </row>
    <row r="74" spans="1:10" ht="57.6">
      <c r="A74" s="244" t="s">
        <v>121</v>
      </c>
      <c r="B74" s="245">
        <v>32283</v>
      </c>
      <c r="C74" s="246" t="s">
        <v>165</v>
      </c>
      <c r="D74" s="244" t="s">
        <v>99</v>
      </c>
      <c r="E74" s="248">
        <v>1500</v>
      </c>
      <c r="F74" s="414">
        <f t="shared" si="21"/>
        <v>0</v>
      </c>
      <c r="G74" s="248">
        <f t="shared" si="22"/>
        <v>0</v>
      </c>
      <c r="H74" s="123"/>
      <c r="I74" s="123"/>
      <c r="J74" s="288"/>
    </row>
    <row r="75" spans="1:10">
      <c r="A75" s="255" t="s">
        <v>166</v>
      </c>
      <c r="B75" s="245"/>
      <c r="C75" s="246"/>
      <c r="D75" s="244"/>
      <c r="E75" s="248"/>
      <c r="F75" s="248"/>
      <c r="G75" s="248"/>
      <c r="H75" s="288"/>
      <c r="I75" s="288"/>
      <c r="J75" s="288"/>
    </row>
    <row r="76" spans="1:10">
      <c r="A76" s="255" t="s">
        <v>167</v>
      </c>
      <c r="B76" s="245"/>
      <c r="C76" s="246"/>
      <c r="D76" s="244"/>
      <c r="E76" s="248"/>
      <c r="F76" s="248"/>
      <c r="G76" s="248"/>
      <c r="H76" s="123"/>
      <c r="I76" s="288"/>
      <c r="J76" s="288"/>
    </row>
    <row r="77" spans="1:10" ht="28.8">
      <c r="A77" s="245" t="s">
        <v>23</v>
      </c>
      <c r="B77" s="245">
        <v>35214</v>
      </c>
      <c r="C77" s="246" t="s">
        <v>168</v>
      </c>
      <c r="D77" s="244" t="s">
        <v>92</v>
      </c>
      <c r="E77" s="248">
        <v>130</v>
      </c>
      <c r="F77" s="414">
        <f t="shared" ref="F77:F79" si="23">+ROUND(,2)</f>
        <v>0</v>
      </c>
      <c r="G77" s="248">
        <f t="shared" ref="G77:G79" si="24">+ROUND(E77*F77,2)</f>
        <v>0</v>
      </c>
      <c r="H77" s="123"/>
      <c r="I77" s="288"/>
      <c r="J77" s="288"/>
    </row>
    <row r="78" spans="1:10" ht="28.8">
      <c r="A78" s="245" t="s">
        <v>125</v>
      </c>
      <c r="B78" s="245">
        <v>35232</v>
      </c>
      <c r="C78" s="246" t="s">
        <v>169</v>
      </c>
      <c r="D78" s="244" t="s">
        <v>92</v>
      </c>
      <c r="E78" s="248">
        <v>100</v>
      </c>
      <c r="F78" s="414">
        <f t="shared" si="23"/>
        <v>0</v>
      </c>
      <c r="G78" s="248">
        <f t="shared" si="24"/>
        <v>0</v>
      </c>
      <c r="H78" s="288"/>
      <c r="I78" s="288"/>
      <c r="J78" s="288"/>
    </row>
    <row r="79" spans="1:10" ht="28.8">
      <c r="A79" s="245" t="s">
        <v>24</v>
      </c>
      <c r="B79" s="245">
        <v>35275</v>
      </c>
      <c r="C79" s="246" t="s">
        <v>170</v>
      </c>
      <c r="D79" s="244" t="s">
        <v>92</v>
      </c>
      <c r="E79" s="248">
        <v>3</v>
      </c>
      <c r="F79" s="414">
        <f t="shared" si="23"/>
        <v>0</v>
      </c>
      <c r="G79" s="248">
        <f t="shared" si="24"/>
        <v>0</v>
      </c>
      <c r="H79" s="288"/>
      <c r="I79" s="288"/>
      <c r="J79" s="288"/>
    </row>
    <row r="80" spans="1:10">
      <c r="A80" s="255" t="s">
        <v>171</v>
      </c>
      <c r="B80" s="256"/>
      <c r="C80" s="257"/>
      <c r="D80" s="244"/>
      <c r="E80" s="248"/>
      <c r="F80" s="248"/>
      <c r="G80" s="248"/>
      <c r="H80" s="123"/>
      <c r="I80" s="288"/>
      <c r="J80" s="288"/>
    </row>
    <row r="81" spans="1:10" ht="28.8">
      <c r="A81" s="244" t="s">
        <v>25</v>
      </c>
      <c r="B81" s="245">
        <v>36133</v>
      </c>
      <c r="C81" s="246" t="s">
        <v>172</v>
      </c>
      <c r="D81" s="244" t="s">
        <v>62</v>
      </c>
      <c r="E81" s="248">
        <v>109</v>
      </c>
      <c r="F81" s="414">
        <f t="shared" ref="F81:F82" si="25">+ROUND(,2)</f>
        <v>0</v>
      </c>
      <c r="G81" s="248">
        <f t="shared" ref="G81:G82" si="26">+ROUND(E81*F81,2)</f>
        <v>0</v>
      </c>
      <c r="H81" s="288"/>
      <c r="I81" s="288"/>
      <c r="J81" s="288"/>
    </row>
    <row r="82" spans="1:10">
      <c r="A82" s="244" t="s">
        <v>26</v>
      </c>
      <c r="B82" s="245">
        <v>36134</v>
      </c>
      <c r="C82" s="246" t="s">
        <v>173</v>
      </c>
      <c r="D82" s="244" t="s">
        <v>62</v>
      </c>
      <c r="E82" s="248">
        <v>3</v>
      </c>
      <c r="F82" s="414">
        <f t="shared" si="25"/>
        <v>0</v>
      </c>
      <c r="G82" s="248">
        <f t="shared" si="26"/>
        <v>0</v>
      </c>
      <c r="H82" s="288"/>
      <c r="I82" s="123"/>
      <c r="J82" s="288"/>
    </row>
    <row r="83" spans="1:10">
      <c r="A83" s="255" t="s">
        <v>7</v>
      </c>
      <c r="B83" s="256"/>
      <c r="C83" s="257"/>
      <c r="D83" s="244"/>
      <c r="E83" s="248"/>
      <c r="F83" s="248"/>
      <c r="G83" s="248"/>
      <c r="H83" s="288"/>
      <c r="I83" s="288"/>
      <c r="J83" s="288"/>
    </row>
    <row r="84" spans="1:10">
      <c r="A84" s="255" t="s">
        <v>174</v>
      </c>
      <c r="B84" s="256"/>
      <c r="C84" s="257"/>
      <c r="D84" s="244"/>
      <c r="E84" s="248"/>
      <c r="F84" s="248"/>
      <c r="G84" s="267"/>
      <c r="H84" s="288"/>
      <c r="I84" s="288"/>
      <c r="J84" s="288"/>
    </row>
    <row r="85" spans="1:10" ht="28.8">
      <c r="A85" s="244" t="s">
        <v>18</v>
      </c>
      <c r="B85" s="268">
        <v>41445</v>
      </c>
      <c r="C85" s="269" t="s">
        <v>175</v>
      </c>
      <c r="D85" s="258" t="s">
        <v>99</v>
      </c>
      <c r="E85" s="214">
        <v>6</v>
      </c>
      <c r="F85" s="414">
        <f t="shared" ref="F85" si="27">+ROUND(,2)</f>
        <v>0</v>
      </c>
      <c r="G85" s="248">
        <f>+ROUND(E85*F85,2)</f>
        <v>0</v>
      </c>
      <c r="H85" s="288"/>
      <c r="I85" s="288"/>
      <c r="J85" s="288"/>
    </row>
    <row r="86" spans="1:10">
      <c r="A86" s="179" t="s">
        <v>437</v>
      </c>
      <c r="B86" s="180"/>
      <c r="C86" s="270"/>
      <c r="D86" s="209"/>
      <c r="E86" s="212"/>
      <c r="F86" s="212"/>
      <c r="G86" s="212"/>
    </row>
    <row r="87" spans="1:10" ht="43.2">
      <c r="A87" s="419" t="s">
        <v>23</v>
      </c>
      <c r="B87" s="462">
        <v>43182</v>
      </c>
      <c r="C87" s="463" t="s">
        <v>438</v>
      </c>
      <c r="D87" s="421" t="s">
        <v>88</v>
      </c>
      <c r="E87" s="422">
        <v>17</v>
      </c>
      <c r="F87" s="423">
        <f t="shared" ref="F87" si="28">+ROUND(,2)</f>
        <v>0</v>
      </c>
      <c r="G87" s="212">
        <f>+ROUND(E87*F87,2)</f>
        <v>0</v>
      </c>
      <c r="H87" s="464" t="s">
        <v>441</v>
      </c>
    </row>
    <row r="88" spans="1:10">
      <c r="A88" s="272" t="s">
        <v>176</v>
      </c>
      <c r="B88" s="202"/>
      <c r="C88" s="202"/>
      <c r="D88" s="273"/>
      <c r="E88" s="214"/>
      <c r="F88" s="214"/>
      <c r="G88" s="214"/>
    </row>
    <row r="89" spans="1:10" ht="43.2">
      <c r="A89" s="243" t="s">
        <v>125</v>
      </c>
      <c r="B89" s="420">
        <v>44123</v>
      </c>
      <c r="C89" s="243" t="s">
        <v>177</v>
      </c>
      <c r="D89" s="274" t="s">
        <v>55</v>
      </c>
      <c r="E89" s="395">
        <v>3</v>
      </c>
      <c r="F89" s="414">
        <f t="shared" ref="F89:F90" si="29">+ROUND(,2)</f>
        <v>0</v>
      </c>
      <c r="G89" s="248">
        <f>+ROUND(E89*F89,2)</f>
        <v>0</v>
      </c>
    </row>
    <row r="90" spans="1:10" ht="28.8">
      <c r="A90" s="243" t="s">
        <v>25</v>
      </c>
      <c r="B90" s="420">
        <v>44845</v>
      </c>
      <c r="C90" s="243" t="s">
        <v>178</v>
      </c>
      <c r="D90" s="274" t="s">
        <v>55</v>
      </c>
      <c r="E90" s="395">
        <v>3</v>
      </c>
      <c r="F90" s="414">
        <f t="shared" si="29"/>
        <v>0</v>
      </c>
      <c r="G90" s="248">
        <f>+ROUND(E90*F90,2)</f>
        <v>0</v>
      </c>
    </row>
    <row r="91" spans="1:10">
      <c r="A91" s="261" t="s">
        <v>8</v>
      </c>
      <c r="B91" s="250"/>
      <c r="C91" s="275"/>
      <c r="D91" s="275"/>
      <c r="E91" s="396"/>
      <c r="F91" s="396"/>
      <c r="G91" s="276"/>
    </row>
    <row r="92" spans="1:10">
      <c r="A92" s="261" t="s">
        <v>310</v>
      </c>
      <c r="B92" s="250"/>
      <c r="C92" s="275"/>
      <c r="D92" s="275"/>
      <c r="E92" s="396"/>
      <c r="F92" s="396"/>
      <c r="G92" s="276"/>
    </row>
    <row r="93" spans="1:10">
      <c r="A93" s="255" t="s">
        <v>9</v>
      </c>
      <c r="B93" s="245"/>
      <c r="C93" s="265"/>
      <c r="D93" s="277"/>
      <c r="E93" s="397"/>
      <c r="F93" s="397"/>
      <c r="G93" s="278"/>
    </row>
    <row r="94" spans="1:10">
      <c r="A94" s="261" t="s">
        <v>179</v>
      </c>
      <c r="B94" s="250"/>
      <c r="C94" s="251"/>
      <c r="D94" s="249"/>
      <c r="E94" s="253"/>
      <c r="F94" s="396"/>
      <c r="G94" s="253"/>
    </row>
    <row r="95" spans="1:10" ht="28.8">
      <c r="A95" s="243" t="s">
        <v>17</v>
      </c>
      <c r="B95" s="250">
        <v>61153</v>
      </c>
      <c r="C95" s="279" t="s">
        <v>180</v>
      </c>
      <c r="D95" s="249" t="s">
        <v>55</v>
      </c>
      <c r="E95" s="253">
        <v>8</v>
      </c>
      <c r="F95" s="414">
        <f t="shared" ref="F95:F100" si="30">+ROUND(,2)</f>
        <v>0</v>
      </c>
      <c r="G95" s="248">
        <f t="shared" ref="G95:G100" si="31">+ROUND(E95*F95,2)</f>
        <v>0</v>
      </c>
    </row>
    <row r="96" spans="1:10" ht="43.2">
      <c r="A96" s="243" t="s">
        <v>18</v>
      </c>
      <c r="B96" s="250">
        <v>61216</v>
      </c>
      <c r="C96" s="251" t="s">
        <v>181</v>
      </c>
      <c r="D96" s="249" t="s">
        <v>55</v>
      </c>
      <c r="E96" s="253">
        <v>2</v>
      </c>
      <c r="F96" s="414">
        <f t="shared" si="30"/>
        <v>0</v>
      </c>
      <c r="G96" s="248">
        <f t="shared" si="31"/>
        <v>0</v>
      </c>
    </row>
    <row r="97" spans="1:18" ht="43.2">
      <c r="A97" s="243" t="s">
        <v>19</v>
      </c>
      <c r="B97" s="250">
        <v>61219</v>
      </c>
      <c r="C97" s="251" t="s">
        <v>182</v>
      </c>
      <c r="D97" s="249" t="s">
        <v>55</v>
      </c>
      <c r="E97" s="253">
        <v>6</v>
      </c>
      <c r="F97" s="414">
        <f t="shared" si="30"/>
        <v>0</v>
      </c>
      <c r="G97" s="248">
        <f t="shared" si="31"/>
        <v>0</v>
      </c>
      <c r="H97" s="288"/>
      <c r="I97" s="288"/>
      <c r="J97" s="288"/>
      <c r="K97" s="288"/>
      <c r="L97" s="288"/>
      <c r="M97" s="288"/>
      <c r="N97" s="288"/>
      <c r="O97" s="288"/>
      <c r="P97" s="288"/>
      <c r="Q97" s="288"/>
      <c r="R97" s="288"/>
    </row>
    <row r="98" spans="1:18">
      <c r="A98" s="243" t="s">
        <v>23</v>
      </c>
      <c r="B98" s="250">
        <v>61912</v>
      </c>
      <c r="C98" s="251" t="s">
        <v>410</v>
      </c>
      <c r="D98" s="249" t="s">
        <v>55</v>
      </c>
      <c r="E98" s="253">
        <v>6</v>
      </c>
      <c r="F98" s="414">
        <f t="shared" si="30"/>
        <v>0</v>
      </c>
      <c r="G98" s="248">
        <f t="shared" si="31"/>
        <v>0</v>
      </c>
      <c r="H98" s="288"/>
      <c r="I98" s="288"/>
      <c r="J98" s="288"/>
      <c r="K98" s="288"/>
      <c r="L98" s="288"/>
      <c r="M98" s="288"/>
      <c r="N98" s="288"/>
      <c r="O98" s="288"/>
      <c r="P98" s="288"/>
      <c r="Q98" s="288"/>
      <c r="R98" s="288"/>
    </row>
    <row r="99" spans="1:18" ht="28.8">
      <c r="A99" s="243" t="s">
        <v>125</v>
      </c>
      <c r="B99" s="250">
        <v>61912</v>
      </c>
      <c r="C99" s="251" t="s">
        <v>411</v>
      </c>
      <c r="D99" s="249" t="s">
        <v>55</v>
      </c>
      <c r="E99" s="253">
        <v>4</v>
      </c>
      <c r="F99" s="414">
        <f t="shared" si="30"/>
        <v>0</v>
      </c>
      <c r="G99" s="248">
        <f t="shared" si="31"/>
        <v>0</v>
      </c>
      <c r="H99" s="288"/>
      <c r="I99" s="288"/>
      <c r="J99" s="288"/>
      <c r="K99" s="288"/>
      <c r="L99" s="288"/>
      <c r="M99" s="288"/>
      <c r="N99" s="288"/>
      <c r="O99" s="288"/>
      <c r="P99" s="288"/>
      <c r="Q99" s="288"/>
      <c r="R99" s="288"/>
    </row>
    <row r="100" spans="1:18" ht="28.8">
      <c r="A100" s="243" t="s">
        <v>24</v>
      </c>
      <c r="B100" s="250">
        <v>61912</v>
      </c>
      <c r="C100" s="251" t="s">
        <v>183</v>
      </c>
      <c r="D100" s="249" t="s">
        <v>55</v>
      </c>
      <c r="E100" s="253">
        <v>5</v>
      </c>
      <c r="F100" s="414">
        <f t="shared" si="30"/>
        <v>0</v>
      </c>
      <c r="G100" s="248">
        <f t="shared" si="31"/>
        <v>0</v>
      </c>
      <c r="H100" s="288"/>
      <c r="I100" s="288"/>
      <c r="J100" s="288"/>
      <c r="K100" s="288"/>
      <c r="L100" s="288"/>
      <c r="M100" s="288"/>
      <c r="N100" s="288"/>
      <c r="O100" s="288"/>
      <c r="P100" s="288"/>
      <c r="Q100" s="288"/>
      <c r="R100" s="288"/>
    </row>
    <row r="101" spans="1:18">
      <c r="A101" s="255" t="s">
        <v>184</v>
      </c>
      <c r="B101" s="245"/>
      <c r="C101" s="246"/>
      <c r="D101" s="244"/>
      <c r="E101" s="248"/>
      <c r="F101" s="248"/>
      <c r="G101" s="248"/>
      <c r="H101" s="288"/>
      <c r="I101" s="288"/>
      <c r="J101" s="288"/>
      <c r="K101" s="288"/>
      <c r="L101" s="288"/>
      <c r="M101" s="288"/>
      <c r="N101" s="288"/>
      <c r="O101" s="288"/>
      <c r="P101" s="288"/>
      <c r="Q101" s="288"/>
      <c r="R101" s="288"/>
    </row>
    <row r="102" spans="1:18" ht="73.8">
      <c r="A102" s="244" t="s">
        <v>25</v>
      </c>
      <c r="B102" s="245">
        <v>62123</v>
      </c>
      <c r="C102" s="246" t="s">
        <v>311</v>
      </c>
      <c r="D102" s="244" t="s">
        <v>92</v>
      </c>
      <c r="E102" s="248">
        <v>160</v>
      </c>
      <c r="F102" s="414">
        <f t="shared" ref="F102:F107" si="32">+ROUND(,2)</f>
        <v>0</v>
      </c>
      <c r="G102" s="248">
        <f t="shared" ref="G102:G107" si="33">+ROUND(E102*F102,2)</f>
        <v>0</v>
      </c>
      <c r="H102" s="288"/>
      <c r="I102" s="288"/>
      <c r="J102" s="288"/>
      <c r="K102" s="288"/>
      <c r="L102" s="288"/>
      <c r="M102" s="288"/>
      <c r="N102" s="288"/>
      <c r="O102" s="288"/>
      <c r="P102" s="288"/>
      <c r="Q102" s="288"/>
      <c r="R102" s="288"/>
    </row>
    <row r="103" spans="1:18" ht="73.8">
      <c r="A103" s="244" t="s">
        <v>25</v>
      </c>
      <c r="B103" s="245">
        <v>62123</v>
      </c>
      <c r="C103" s="246" t="s">
        <v>312</v>
      </c>
      <c r="D103" s="244" t="s">
        <v>92</v>
      </c>
      <c r="E103" s="248">
        <v>320</v>
      </c>
      <c r="F103" s="414">
        <f t="shared" si="32"/>
        <v>0</v>
      </c>
      <c r="G103" s="248">
        <f t="shared" si="33"/>
        <v>0</v>
      </c>
    </row>
    <row r="104" spans="1:18" ht="73.8">
      <c r="A104" s="244" t="s">
        <v>26</v>
      </c>
      <c r="B104" s="245">
        <v>62163</v>
      </c>
      <c r="C104" s="246" t="s">
        <v>313</v>
      </c>
      <c r="D104" s="244" t="s">
        <v>99</v>
      </c>
      <c r="E104" s="248">
        <v>5.9</v>
      </c>
      <c r="F104" s="414">
        <f t="shared" si="32"/>
        <v>0</v>
      </c>
      <c r="G104" s="248">
        <f t="shared" si="33"/>
        <v>0</v>
      </c>
    </row>
    <row r="105" spans="1:18" ht="72">
      <c r="A105" s="244" t="s">
        <v>185</v>
      </c>
      <c r="B105" s="202" t="s">
        <v>186</v>
      </c>
      <c r="C105" s="246" t="s">
        <v>187</v>
      </c>
      <c r="D105" s="273" t="s">
        <v>99</v>
      </c>
      <c r="E105" s="214">
        <v>11.7</v>
      </c>
      <c r="F105" s="414">
        <f t="shared" si="32"/>
        <v>0</v>
      </c>
      <c r="G105" s="248">
        <f t="shared" si="33"/>
        <v>0</v>
      </c>
    </row>
    <row r="106" spans="1:18" ht="72">
      <c r="A106" s="244" t="s">
        <v>133</v>
      </c>
      <c r="B106" s="202" t="s">
        <v>188</v>
      </c>
      <c r="C106" s="246" t="s">
        <v>189</v>
      </c>
      <c r="D106" s="273" t="s">
        <v>99</v>
      </c>
      <c r="E106" s="214">
        <v>24</v>
      </c>
      <c r="F106" s="414">
        <f t="shared" si="32"/>
        <v>0</v>
      </c>
      <c r="G106" s="248">
        <f t="shared" si="33"/>
        <v>0</v>
      </c>
    </row>
    <row r="107" spans="1:18" ht="28.8">
      <c r="A107" s="244" t="s">
        <v>27</v>
      </c>
      <c r="B107" s="245">
        <v>62253</v>
      </c>
      <c r="C107" s="246" t="s">
        <v>190</v>
      </c>
      <c r="D107" s="244" t="s">
        <v>92</v>
      </c>
      <c r="E107" s="248">
        <v>320</v>
      </c>
      <c r="F107" s="414">
        <f t="shared" si="32"/>
        <v>0</v>
      </c>
      <c r="G107" s="248">
        <f t="shared" si="33"/>
        <v>0</v>
      </c>
      <c r="H107" s="288"/>
      <c r="I107" s="288"/>
      <c r="J107" s="288"/>
      <c r="K107" s="288"/>
    </row>
    <row r="108" spans="1:18">
      <c r="A108" s="255" t="s">
        <v>191</v>
      </c>
      <c r="B108" s="245"/>
      <c r="C108" s="246"/>
      <c r="D108" s="244"/>
      <c r="E108" s="248"/>
      <c r="F108" s="248"/>
      <c r="G108" s="248"/>
      <c r="H108" s="288"/>
      <c r="I108" s="288"/>
      <c r="J108" s="288"/>
      <c r="K108" s="288"/>
    </row>
    <row r="109" spans="1:18" ht="57.6">
      <c r="A109" s="209" t="s">
        <v>134</v>
      </c>
      <c r="B109" s="195">
        <v>64002</v>
      </c>
      <c r="C109" s="208" t="s">
        <v>192</v>
      </c>
      <c r="D109" s="280" t="s">
        <v>92</v>
      </c>
      <c r="E109" s="212">
        <v>130</v>
      </c>
      <c r="F109" s="414">
        <f t="shared" ref="F109" si="34">+ROUND(,2)</f>
        <v>0</v>
      </c>
      <c r="G109" s="248">
        <f>+ROUND(E109*F109,2)</f>
        <v>0</v>
      </c>
      <c r="H109" s="288"/>
      <c r="I109" s="288"/>
      <c r="J109" s="288"/>
      <c r="K109" s="288"/>
    </row>
    <row r="110" spans="1:18">
      <c r="A110" s="22"/>
      <c r="B110" s="22"/>
      <c r="C110" s="46"/>
      <c r="D110" s="22"/>
      <c r="E110" s="47"/>
      <c r="F110" s="77"/>
      <c r="G110" s="77"/>
      <c r="H110" s="288"/>
      <c r="I110" s="288"/>
      <c r="J110" s="288"/>
      <c r="K110" s="288"/>
    </row>
    <row r="111" spans="1:18">
      <c r="A111" s="63"/>
      <c r="B111" s="63"/>
      <c r="C111" s="69"/>
      <c r="D111" s="63"/>
      <c r="E111" s="67"/>
      <c r="F111" s="84"/>
      <c r="G111" s="85"/>
      <c r="H111" s="288"/>
      <c r="I111" s="288"/>
      <c r="J111" s="288"/>
      <c r="K111" s="288"/>
    </row>
    <row r="112" spans="1:18">
      <c r="A112" s="70"/>
      <c r="B112" s="71"/>
      <c r="C112" s="69"/>
      <c r="D112" s="63"/>
      <c r="E112" s="67"/>
      <c r="F112" s="84"/>
      <c r="G112" s="84"/>
    </row>
    <row r="113" spans="1:7">
      <c r="A113" s="67"/>
      <c r="B113" s="71"/>
      <c r="C113" s="69"/>
      <c r="D113" s="63"/>
      <c r="E113" s="67"/>
      <c r="F113" s="84"/>
      <c r="G113" s="83"/>
    </row>
    <row r="114" spans="1:7">
      <c r="A114" s="67"/>
      <c r="B114" s="71"/>
      <c r="C114" s="48"/>
      <c r="D114" s="48"/>
      <c r="E114" s="48"/>
      <c r="F114" s="83"/>
      <c r="G114" s="83"/>
    </row>
    <row r="115" spans="1:7">
      <c r="A115" s="67"/>
      <c r="B115" s="71"/>
      <c r="C115" s="48"/>
      <c r="D115" s="48"/>
      <c r="E115" s="48"/>
      <c r="F115" s="83"/>
      <c r="G115" s="83"/>
    </row>
    <row r="116" spans="1:7">
      <c r="A116" s="67"/>
      <c r="B116" s="71"/>
      <c r="C116" s="68"/>
      <c r="D116" s="48"/>
      <c r="E116" s="48"/>
      <c r="F116" s="83"/>
      <c r="G116" s="83"/>
    </row>
    <row r="117" spans="1:7">
      <c r="A117" s="63"/>
      <c r="B117" s="71"/>
      <c r="C117" s="68"/>
      <c r="D117" s="48"/>
      <c r="E117" s="48"/>
      <c r="F117" s="83"/>
      <c r="G117" s="83"/>
    </row>
    <row r="118" spans="1:7">
      <c r="A118" s="63"/>
      <c r="B118" s="71"/>
      <c r="C118" s="68"/>
      <c r="D118" s="48"/>
      <c r="E118" s="48"/>
      <c r="F118" s="83"/>
      <c r="G118" s="83"/>
    </row>
    <row r="119" spans="1:7">
      <c r="A119" s="63"/>
      <c r="B119" s="71"/>
      <c r="C119" s="68"/>
      <c r="D119" s="48"/>
      <c r="E119" s="48"/>
      <c r="F119" s="83"/>
      <c r="G119" s="84"/>
    </row>
    <row r="120" spans="1:7">
      <c r="A120" s="63"/>
      <c r="B120" s="71"/>
      <c r="C120" s="68"/>
      <c r="D120" s="48"/>
      <c r="E120" s="48"/>
      <c r="F120" s="83"/>
      <c r="G120" s="84"/>
    </row>
    <row r="121" spans="1:7">
      <c r="A121" s="63"/>
      <c r="B121" s="71"/>
      <c r="C121" s="69"/>
      <c r="D121" s="63"/>
      <c r="E121" s="67"/>
      <c r="F121" s="84"/>
      <c r="G121" s="84"/>
    </row>
    <row r="122" spans="1:7">
      <c r="A122" s="63"/>
      <c r="B122" s="71"/>
      <c r="C122" s="69"/>
      <c r="D122" s="63"/>
      <c r="E122" s="67"/>
      <c r="F122" s="84"/>
      <c r="G122" s="84"/>
    </row>
    <row r="123" spans="1:7">
      <c r="A123" s="63"/>
      <c r="B123" s="71"/>
      <c r="C123" s="63"/>
      <c r="D123" s="63"/>
      <c r="E123" s="67"/>
      <c r="F123" s="84"/>
      <c r="G123" s="84"/>
    </row>
    <row r="124" spans="1:7">
      <c r="A124" s="63"/>
      <c r="B124" s="71"/>
      <c r="C124" s="66"/>
      <c r="D124" s="63"/>
      <c r="E124" s="67"/>
      <c r="F124" s="84"/>
      <c r="G124" s="84"/>
    </row>
    <row r="125" spans="1:7">
      <c r="A125" s="63"/>
      <c r="B125" s="71"/>
      <c r="C125" s="69"/>
      <c r="D125" s="63"/>
      <c r="E125" s="67"/>
      <c r="F125" s="84"/>
      <c r="G125" s="83"/>
    </row>
    <row r="126" spans="1:7">
      <c r="A126" s="63"/>
      <c r="B126" s="71"/>
      <c r="C126" s="69"/>
      <c r="D126" s="63"/>
      <c r="E126" s="67"/>
      <c r="F126" s="84"/>
      <c r="G126" s="83"/>
    </row>
    <row r="127" spans="1:7">
      <c r="A127" s="63"/>
      <c r="B127" s="71"/>
      <c r="C127" s="67"/>
      <c r="D127" s="68"/>
      <c r="E127" s="68"/>
      <c r="F127" s="83"/>
      <c r="G127" s="83"/>
    </row>
    <row r="128" spans="1:7">
      <c r="A128" s="63"/>
      <c r="B128" s="71"/>
      <c r="C128" s="67"/>
      <c r="D128" s="68"/>
      <c r="E128" s="68"/>
      <c r="F128" s="83"/>
      <c r="G128" s="84"/>
    </row>
    <row r="129" spans="1:7">
      <c r="A129" s="63"/>
      <c r="B129" s="71"/>
      <c r="C129" s="67"/>
      <c r="D129" s="68"/>
      <c r="E129" s="68"/>
      <c r="F129" s="83"/>
      <c r="G129" s="84"/>
    </row>
    <row r="130" spans="1:7">
      <c r="A130" s="63"/>
      <c r="B130" s="71"/>
      <c r="C130" s="69"/>
      <c r="D130" s="63"/>
      <c r="E130" s="67"/>
      <c r="F130" s="84"/>
      <c r="G130" s="84"/>
    </row>
    <row r="131" spans="1:7">
      <c r="A131" s="63"/>
      <c r="B131" s="71"/>
      <c r="C131" s="69"/>
      <c r="D131" s="63"/>
      <c r="E131" s="67"/>
      <c r="F131" s="84"/>
      <c r="G131" s="84"/>
    </row>
    <row r="132" spans="1:7">
      <c r="A132" s="63"/>
      <c r="B132" s="71"/>
      <c r="C132" s="69"/>
      <c r="D132" s="63"/>
      <c r="E132" s="67"/>
      <c r="F132" s="84"/>
      <c r="G132" s="84"/>
    </row>
    <row r="133" spans="1:7">
      <c r="A133" s="63"/>
      <c r="B133" s="71"/>
      <c r="C133" s="69"/>
      <c r="D133" s="63"/>
      <c r="E133" s="67"/>
      <c r="F133" s="84"/>
      <c r="G133" s="84"/>
    </row>
    <row r="134" spans="1:7">
      <c r="A134" s="63"/>
      <c r="B134" s="71"/>
      <c r="C134" s="69"/>
      <c r="D134" s="63"/>
      <c r="E134" s="67"/>
      <c r="F134" s="84"/>
      <c r="G134" s="84"/>
    </row>
    <row r="135" spans="1:7">
      <c r="A135" s="63"/>
      <c r="B135" s="71"/>
      <c r="C135" s="69"/>
      <c r="D135" s="63"/>
      <c r="E135" s="67"/>
      <c r="F135" s="84"/>
      <c r="G135" s="84"/>
    </row>
    <row r="136" spans="1:7">
      <c r="A136" s="63"/>
      <c r="B136" s="71"/>
      <c r="C136" s="69"/>
      <c r="D136" s="63"/>
      <c r="E136" s="67"/>
      <c r="F136" s="84"/>
      <c r="G136" s="84"/>
    </row>
    <row r="137" spans="1:7">
      <c r="A137" s="63"/>
      <c r="B137" s="71"/>
      <c r="C137" s="69"/>
      <c r="D137" s="63"/>
      <c r="E137" s="67"/>
      <c r="F137" s="84"/>
      <c r="G137" s="84"/>
    </row>
    <row r="138" spans="1:7">
      <c r="A138" s="63"/>
      <c r="B138" s="71"/>
      <c r="C138" s="69"/>
      <c r="D138" s="63"/>
      <c r="E138" s="67"/>
      <c r="F138" s="84"/>
      <c r="G138" s="84"/>
    </row>
    <row r="139" spans="1:7">
      <c r="A139" s="63"/>
      <c r="B139" s="71"/>
      <c r="C139" s="69"/>
      <c r="D139" s="63"/>
      <c r="E139" s="67"/>
      <c r="F139" s="84"/>
      <c r="G139" s="84"/>
    </row>
    <row r="140" spans="1:7">
      <c r="A140" s="63"/>
      <c r="B140" s="71"/>
      <c r="C140" s="69"/>
      <c r="D140" s="63"/>
      <c r="E140" s="67"/>
      <c r="F140" s="84"/>
      <c r="G140" s="84"/>
    </row>
    <row r="141" spans="1:7">
      <c r="A141" s="63"/>
      <c r="B141" s="71"/>
      <c r="C141" s="69"/>
      <c r="D141" s="63"/>
      <c r="E141" s="67"/>
      <c r="F141" s="84"/>
      <c r="G141" s="84"/>
    </row>
    <row r="142" spans="1:7">
      <c r="A142" s="63"/>
      <c r="B142" s="71"/>
      <c r="C142" s="69"/>
      <c r="D142" s="63"/>
      <c r="E142" s="67"/>
      <c r="F142" s="84"/>
      <c r="G142" s="84"/>
    </row>
    <row r="143" spans="1:7">
      <c r="A143" s="63"/>
      <c r="B143" s="71"/>
      <c r="C143" s="69"/>
      <c r="D143" s="63"/>
      <c r="E143" s="67"/>
      <c r="F143" s="84"/>
      <c r="G143" s="84"/>
    </row>
    <row r="144" spans="1:7">
      <c r="A144" s="63"/>
      <c r="B144" s="71"/>
      <c r="C144" s="69"/>
      <c r="D144" s="63"/>
      <c r="E144" s="67"/>
      <c r="F144" s="84"/>
      <c r="G144" s="84"/>
    </row>
    <row r="145" spans="1:7">
      <c r="A145" s="63"/>
      <c r="B145" s="71"/>
      <c r="C145" s="69"/>
      <c r="D145" s="63"/>
      <c r="E145" s="67"/>
      <c r="F145" s="84"/>
      <c r="G145" s="84"/>
    </row>
    <row r="146" spans="1:7">
      <c r="A146" s="63"/>
      <c r="B146" s="71"/>
      <c r="C146" s="69"/>
      <c r="D146" s="63"/>
      <c r="E146" s="67"/>
      <c r="F146" s="84"/>
      <c r="G146" s="84"/>
    </row>
    <row r="147" spans="1:7">
      <c r="A147" s="63"/>
      <c r="B147" s="71"/>
      <c r="C147" s="69"/>
      <c r="D147" s="63"/>
      <c r="E147" s="67"/>
      <c r="F147" s="84"/>
      <c r="G147" s="84"/>
    </row>
    <row r="148" spans="1:7">
      <c r="A148" s="63"/>
      <c r="B148" s="71"/>
      <c r="C148" s="69"/>
      <c r="D148" s="63"/>
      <c r="E148" s="67"/>
      <c r="F148" s="84"/>
      <c r="G148" s="84"/>
    </row>
    <row r="149" spans="1:7">
      <c r="A149" s="63"/>
      <c r="B149" s="71"/>
      <c r="C149" s="69"/>
      <c r="D149" s="63"/>
      <c r="E149" s="67"/>
      <c r="F149" s="84"/>
      <c r="G149" s="84"/>
    </row>
    <row r="150" spans="1:7">
      <c r="A150" s="63"/>
      <c r="B150" s="71"/>
      <c r="C150" s="69"/>
      <c r="D150" s="63"/>
      <c r="E150" s="67"/>
      <c r="F150" s="84"/>
      <c r="G150" s="84"/>
    </row>
    <row r="151" spans="1:7">
      <c r="A151" s="63"/>
      <c r="B151" s="71"/>
      <c r="C151" s="69"/>
      <c r="D151" s="63"/>
      <c r="E151" s="67"/>
      <c r="F151" s="84"/>
      <c r="G151" s="84"/>
    </row>
    <row r="152" spans="1:7">
      <c r="A152" s="63"/>
      <c r="B152" s="71"/>
      <c r="C152" s="69"/>
      <c r="D152" s="63"/>
      <c r="E152" s="67"/>
      <c r="F152" s="84"/>
      <c r="G152" s="84"/>
    </row>
    <row r="153" spans="1:7">
      <c r="A153" s="63"/>
      <c r="B153" s="71"/>
      <c r="C153" s="69"/>
      <c r="D153" s="63"/>
      <c r="E153" s="67"/>
      <c r="F153" s="84"/>
      <c r="G153" s="84"/>
    </row>
    <row r="154" spans="1:7">
      <c r="A154" s="63"/>
      <c r="B154" s="71"/>
      <c r="C154" s="69"/>
      <c r="D154" s="63"/>
      <c r="E154" s="67"/>
      <c r="F154" s="84"/>
      <c r="G154" s="84"/>
    </row>
    <row r="155" spans="1:7">
      <c r="A155" s="63"/>
      <c r="B155" s="71"/>
      <c r="C155" s="69"/>
      <c r="D155" s="63"/>
      <c r="E155" s="67"/>
      <c r="F155" s="84"/>
      <c r="G155" s="84"/>
    </row>
    <row r="156" spans="1:7">
      <c r="A156" s="63"/>
      <c r="B156" s="71"/>
      <c r="C156" s="69"/>
      <c r="D156" s="63"/>
      <c r="E156" s="67"/>
      <c r="F156" s="84"/>
      <c r="G156" s="84"/>
    </row>
    <row r="157" spans="1:7">
      <c r="A157" s="63"/>
      <c r="B157" s="71"/>
      <c r="C157" s="69"/>
      <c r="D157" s="63"/>
      <c r="E157" s="67"/>
      <c r="F157" s="84"/>
      <c r="G157" s="84"/>
    </row>
    <row r="158" spans="1:7">
      <c r="A158" s="63"/>
      <c r="B158" s="71"/>
      <c r="C158" s="69"/>
      <c r="D158" s="63"/>
      <c r="E158" s="67"/>
      <c r="F158" s="84"/>
      <c r="G158" s="84"/>
    </row>
    <row r="159" spans="1:7">
      <c r="A159" s="63"/>
      <c r="B159" s="71"/>
      <c r="C159" s="69"/>
      <c r="D159" s="63"/>
      <c r="E159" s="67"/>
      <c r="F159" s="84"/>
      <c r="G159" s="84"/>
    </row>
    <row r="160" spans="1:7">
      <c r="A160" s="63"/>
      <c r="B160" s="71"/>
      <c r="C160" s="69"/>
      <c r="D160" s="63"/>
      <c r="E160" s="67"/>
      <c r="F160" s="84"/>
      <c r="G160" s="84"/>
    </row>
    <row r="161" spans="1:7">
      <c r="A161" s="63"/>
      <c r="B161" s="71"/>
      <c r="C161" s="69"/>
      <c r="D161" s="63"/>
      <c r="E161" s="67"/>
      <c r="F161" s="84"/>
      <c r="G161" s="84"/>
    </row>
    <row r="162" spans="1:7">
      <c r="A162" s="63"/>
      <c r="B162" s="71"/>
      <c r="C162" s="69"/>
      <c r="D162" s="63"/>
      <c r="E162" s="67"/>
      <c r="F162" s="84"/>
      <c r="G162" s="84"/>
    </row>
    <row r="163" spans="1:7">
      <c r="A163" s="63"/>
      <c r="B163" s="71"/>
      <c r="C163" s="69"/>
      <c r="D163" s="63"/>
      <c r="E163" s="67"/>
      <c r="F163" s="84"/>
      <c r="G163" s="84"/>
    </row>
    <row r="164" spans="1:7">
      <c r="A164" s="63"/>
      <c r="B164" s="71"/>
      <c r="C164" s="69"/>
      <c r="D164" s="63"/>
      <c r="E164" s="67"/>
      <c r="F164" s="84"/>
      <c r="G164" s="84"/>
    </row>
    <row r="165" spans="1:7">
      <c r="A165" s="63"/>
      <c r="B165" s="71"/>
      <c r="C165" s="69"/>
      <c r="D165" s="63"/>
      <c r="E165" s="67"/>
      <c r="F165" s="84"/>
      <c r="G165" s="84"/>
    </row>
    <row r="166" spans="1:7">
      <c r="A166" s="63"/>
      <c r="B166" s="71"/>
      <c r="C166" s="69"/>
      <c r="D166" s="63"/>
      <c r="E166" s="67"/>
      <c r="F166" s="84"/>
      <c r="G166" s="84"/>
    </row>
    <row r="167" spans="1:7">
      <c r="A167" s="63"/>
      <c r="B167" s="71"/>
      <c r="C167" s="69"/>
      <c r="D167" s="63"/>
      <c r="E167" s="67"/>
      <c r="F167" s="84"/>
      <c r="G167" s="84"/>
    </row>
    <row r="168" spans="1:7">
      <c r="A168" s="63"/>
      <c r="B168" s="71"/>
      <c r="C168" s="69"/>
      <c r="D168" s="63"/>
      <c r="E168" s="67"/>
      <c r="F168" s="84"/>
      <c r="G168" s="84"/>
    </row>
    <row r="169" spans="1:7">
      <c r="A169" s="63"/>
      <c r="B169" s="71"/>
      <c r="C169" s="69"/>
      <c r="D169" s="63"/>
      <c r="E169" s="67"/>
      <c r="F169" s="84"/>
      <c r="G169" s="84"/>
    </row>
    <row r="170" spans="1:7">
      <c r="A170" s="63"/>
      <c r="B170" s="71"/>
      <c r="C170" s="69"/>
      <c r="D170" s="63"/>
      <c r="E170" s="67"/>
      <c r="F170" s="84"/>
      <c r="G170" s="84"/>
    </row>
    <row r="171" spans="1:7">
      <c r="A171" s="63"/>
      <c r="B171" s="71"/>
      <c r="C171" s="69"/>
      <c r="D171" s="63"/>
      <c r="E171" s="67"/>
      <c r="F171" s="84"/>
      <c r="G171" s="84"/>
    </row>
    <row r="172" spans="1:7">
      <c r="A172" s="63"/>
      <c r="B172" s="71"/>
      <c r="C172" s="69"/>
      <c r="D172" s="63"/>
      <c r="E172" s="67"/>
      <c r="F172" s="84"/>
      <c r="G172" s="84"/>
    </row>
    <row r="173" spans="1:7">
      <c r="A173" s="63"/>
      <c r="B173" s="71"/>
      <c r="C173" s="69"/>
      <c r="D173" s="63"/>
      <c r="E173" s="67"/>
      <c r="F173" s="84"/>
      <c r="G173" s="84"/>
    </row>
    <row r="174" spans="1:7">
      <c r="A174" s="63"/>
      <c r="B174" s="71"/>
      <c r="C174" s="69"/>
      <c r="D174" s="63"/>
      <c r="E174" s="67"/>
      <c r="F174" s="84"/>
      <c r="G174" s="84"/>
    </row>
    <row r="175" spans="1:7">
      <c r="A175" s="63"/>
      <c r="B175" s="71"/>
      <c r="C175" s="69"/>
      <c r="D175" s="63"/>
      <c r="E175" s="67"/>
      <c r="F175" s="84"/>
      <c r="G175" s="84"/>
    </row>
    <row r="176" spans="1:7">
      <c r="A176" s="63"/>
      <c r="B176" s="71"/>
      <c r="C176" s="69"/>
      <c r="D176" s="63"/>
      <c r="E176" s="67"/>
      <c r="F176" s="84"/>
      <c r="G176" s="84"/>
    </row>
    <row r="177" spans="1:7">
      <c r="A177" s="63"/>
      <c r="B177" s="71"/>
      <c r="C177" s="69"/>
      <c r="D177" s="63"/>
      <c r="E177" s="67"/>
      <c r="F177" s="84"/>
      <c r="G177" s="84"/>
    </row>
    <row r="178" spans="1:7">
      <c r="A178" s="63"/>
      <c r="B178" s="71"/>
      <c r="C178" s="69"/>
      <c r="D178" s="63"/>
      <c r="E178" s="67"/>
      <c r="F178" s="84"/>
      <c r="G178" s="84"/>
    </row>
    <row r="179" spans="1:7">
      <c r="A179" s="63"/>
      <c r="B179" s="71"/>
      <c r="C179" s="69"/>
      <c r="D179" s="63"/>
      <c r="E179" s="67"/>
      <c r="F179" s="84"/>
      <c r="G179" s="84"/>
    </row>
    <row r="180" spans="1:7">
      <c r="A180" s="63"/>
      <c r="B180" s="71"/>
      <c r="C180" s="69"/>
      <c r="D180" s="63"/>
      <c r="E180" s="67"/>
      <c r="F180" s="84"/>
      <c r="G180" s="84"/>
    </row>
    <row r="181" spans="1:7">
      <c r="A181" s="63"/>
      <c r="B181" s="71"/>
      <c r="C181" s="69"/>
      <c r="D181" s="63"/>
      <c r="E181" s="67"/>
      <c r="F181" s="84"/>
      <c r="G181" s="84"/>
    </row>
    <row r="182" spans="1:7">
      <c r="A182" s="63"/>
      <c r="B182" s="71"/>
      <c r="C182" s="69"/>
      <c r="D182" s="63"/>
      <c r="E182" s="67"/>
      <c r="F182" s="84"/>
      <c r="G182" s="84"/>
    </row>
    <row r="183" spans="1:7">
      <c r="A183" s="63"/>
      <c r="B183" s="71"/>
      <c r="C183" s="69"/>
      <c r="D183" s="63"/>
      <c r="E183" s="67"/>
      <c r="F183" s="84"/>
      <c r="G183" s="84"/>
    </row>
    <row r="184" spans="1:7">
      <c r="A184" s="63"/>
      <c r="B184" s="71"/>
      <c r="C184" s="69"/>
      <c r="D184" s="63"/>
      <c r="E184" s="67"/>
      <c r="F184" s="84"/>
      <c r="G184" s="84"/>
    </row>
    <row r="185" spans="1:7">
      <c r="A185" s="63"/>
      <c r="B185" s="71"/>
      <c r="C185" s="69"/>
      <c r="D185" s="63"/>
      <c r="E185" s="67"/>
      <c r="F185" s="84"/>
      <c r="G185" s="84"/>
    </row>
    <row r="186" spans="1:7">
      <c r="A186" s="63"/>
      <c r="B186" s="71"/>
      <c r="C186" s="69"/>
      <c r="D186" s="63"/>
      <c r="E186" s="67"/>
      <c r="F186" s="84"/>
      <c r="G186" s="84"/>
    </row>
    <row r="187" spans="1:7">
      <c r="A187" s="63"/>
      <c r="B187" s="71"/>
      <c r="C187" s="69"/>
      <c r="D187" s="63"/>
      <c r="E187" s="67"/>
      <c r="F187" s="84"/>
      <c r="G187" s="84"/>
    </row>
    <row r="188" spans="1:7">
      <c r="A188" s="63"/>
      <c r="B188" s="71"/>
      <c r="C188" s="69"/>
      <c r="D188" s="63"/>
      <c r="E188" s="67"/>
      <c r="F188" s="84"/>
      <c r="G188" s="84"/>
    </row>
    <row r="189" spans="1:7">
      <c r="A189" s="63"/>
      <c r="B189" s="71"/>
      <c r="C189" s="69"/>
      <c r="D189" s="63"/>
      <c r="E189" s="67"/>
      <c r="F189" s="84"/>
      <c r="G189" s="84"/>
    </row>
    <row r="190" spans="1:7">
      <c r="A190" s="63"/>
      <c r="B190" s="71"/>
      <c r="C190" s="69"/>
      <c r="D190" s="63"/>
      <c r="E190" s="67"/>
      <c r="F190" s="84"/>
      <c r="G190" s="84"/>
    </row>
    <row r="191" spans="1:7">
      <c r="A191" s="63"/>
      <c r="B191" s="71"/>
      <c r="C191" s="69"/>
      <c r="D191" s="63"/>
      <c r="E191" s="67"/>
      <c r="F191" s="84"/>
      <c r="G191" s="84"/>
    </row>
    <row r="192" spans="1:7">
      <c r="A192" s="63"/>
      <c r="B192" s="71"/>
      <c r="C192" s="69"/>
      <c r="D192" s="63"/>
      <c r="E192" s="67"/>
      <c r="F192" s="84"/>
      <c r="G192" s="84"/>
    </row>
    <row r="193" spans="1:7">
      <c r="A193" s="63"/>
      <c r="B193" s="71"/>
      <c r="C193" s="69"/>
      <c r="D193" s="63"/>
      <c r="E193" s="67"/>
      <c r="F193" s="84"/>
      <c r="G193" s="84"/>
    </row>
    <row r="194" spans="1:7">
      <c r="A194" s="63"/>
      <c r="B194" s="71"/>
      <c r="C194" s="69"/>
      <c r="D194" s="63"/>
      <c r="E194" s="67"/>
      <c r="F194" s="84"/>
      <c r="G194" s="84"/>
    </row>
    <row r="195" spans="1:7">
      <c r="A195" s="63"/>
      <c r="B195" s="71"/>
      <c r="C195" s="69"/>
      <c r="D195" s="63"/>
      <c r="E195" s="67"/>
      <c r="F195" s="84"/>
      <c r="G195" s="84"/>
    </row>
    <row r="196" spans="1:7">
      <c r="A196" s="63"/>
      <c r="B196" s="71"/>
      <c r="C196" s="69"/>
      <c r="D196" s="63"/>
      <c r="E196" s="67"/>
      <c r="F196" s="84"/>
      <c r="G196" s="84"/>
    </row>
    <row r="197" spans="1:7">
      <c r="A197" s="63"/>
      <c r="B197" s="71"/>
      <c r="C197" s="69"/>
      <c r="D197" s="63"/>
      <c r="E197" s="67"/>
      <c r="F197" s="84"/>
      <c r="G197" s="84"/>
    </row>
    <row r="198" spans="1:7">
      <c r="A198" s="63"/>
      <c r="B198" s="71"/>
      <c r="C198" s="69"/>
      <c r="D198" s="63"/>
      <c r="E198" s="67"/>
      <c r="F198" s="84"/>
      <c r="G198" s="84"/>
    </row>
    <row r="199" spans="1:7">
      <c r="A199" s="63"/>
      <c r="B199" s="71"/>
      <c r="C199" s="69"/>
      <c r="D199" s="63"/>
      <c r="E199" s="67"/>
      <c r="F199" s="84"/>
      <c r="G199" s="84"/>
    </row>
    <row r="200" spans="1:7">
      <c r="A200" s="63"/>
      <c r="B200" s="71"/>
      <c r="C200" s="69"/>
      <c r="D200" s="63"/>
      <c r="E200" s="67"/>
      <c r="F200" s="84"/>
      <c r="G200" s="84"/>
    </row>
    <row r="201" spans="1:7">
      <c r="A201" s="63"/>
      <c r="B201" s="71"/>
      <c r="C201" s="69"/>
      <c r="D201" s="63"/>
      <c r="E201" s="67"/>
      <c r="F201" s="84"/>
      <c r="G201" s="84"/>
    </row>
    <row r="202" spans="1:7">
      <c r="A202" s="63"/>
      <c r="B202" s="71"/>
      <c r="C202" s="69"/>
      <c r="D202" s="63"/>
      <c r="E202" s="67"/>
      <c r="F202" s="84"/>
      <c r="G202" s="84"/>
    </row>
    <row r="203" spans="1:7">
      <c r="A203" s="63"/>
      <c r="B203" s="71"/>
      <c r="C203" s="69"/>
      <c r="D203" s="63"/>
      <c r="E203" s="67"/>
      <c r="F203" s="84"/>
      <c r="G203" s="84"/>
    </row>
    <row r="204" spans="1:7">
      <c r="A204" s="63"/>
      <c r="B204" s="71"/>
      <c r="C204" s="69"/>
      <c r="D204" s="63"/>
      <c r="E204" s="67"/>
      <c r="F204" s="84"/>
      <c r="G204" s="84"/>
    </row>
    <row r="205" spans="1:7">
      <c r="A205" s="63"/>
      <c r="B205" s="71"/>
      <c r="C205" s="69"/>
      <c r="D205" s="63"/>
      <c r="E205" s="67"/>
      <c r="F205" s="84"/>
      <c r="G205" s="84"/>
    </row>
    <row r="206" spans="1:7">
      <c r="A206" s="63"/>
      <c r="B206" s="71"/>
      <c r="C206" s="69"/>
      <c r="D206" s="63"/>
      <c r="E206" s="67"/>
      <c r="F206" s="84"/>
      <c r="G206" s="84"/>
    </row>
    <row r="207" spans="1:7">
      <c r="A207" s="63"/>
      <c r="B207" s="71"/>
      <c r="C207" s="69"/>
      <c r="D207" s="63"/>
      <c r="E207" s="67"/>
      <c r="F207" s="84"/>
      <c r="G207" s="84"/>
    </row>
    <row r="208" spans="1:7">
      <c r="A208" s="63"/>
      <c r="B208" s="71"/>
      <c r="C208" s="69"/>
      <c r="D208" s="63"/>
      <c r="E208" s="67"/>
      <c r="F208" s="84"/>
      <c r="G208" s="84"/>
    </row>
    <row r="209" spans="1:7">
      <c r="A209" s="63"/>
      <c r="B209" s="71"/>
      <c r="C209" s="69"/>
      <c r="D209" s="63"/>
      <c r="E209" s="67"/>
      <c r="F209" s="84"/>
      <c r="G209" s="84"/>
    </row>
    <row r="210" spans="1:7">
      <c r="A210" s="63"/>
      <c r="B210" s="71"/>
      <c r="C210" s="69"/>
      <c r="D210" s="63"/>
      <c r="E210" s="67"/>
      <c r="F210" s="84"/>
      <c r="G210" s="84"/>
    </row>
    <row r="211" spans="1:7">
      <c r="A211" s="63"/>
      <c r="B211" s="71"/>
      <c r="C211" s="69"/>
      <c r="D211" s="63"/>
      <c r="E211" s="67"/>
      <c r="F211" s="84"/>
      <c r="G211" s="84"/>
    </row>
    <row r="212" spans="1:7">
      <c r="A212" s="63"/>
      <c r="B212" s="71"/>
      <c r="C212" s="69"/>
      <c r="D212" s="63"/>
      <c r="E212" s="67"/>
      <c r="F212" s="84"/>
      <c r="G212" s="84"/>
    </row>
    <row r="213" spans="1:7">
      <c r="A213" s="63"/>
      <c r="B213" s="71"/>
      <c r="C213" s="69"/>
      <c r="D213" s="63"/>
      <c r="E213" s="67"/>
      <c r="F213" s="84"/>
      <c r="G213" s="84"/>
    </row>
    <row r="214" spans="1:7">
      <c r="A214" s="63"/>
      <c r="B214" s="71"/>
      <c r="C214" s="69"/>
      <c r="D214" s="63"/>
      <c r="E214" s="67"/>
      <c r="F214" s="84"/>
      <c r="G214" s="84"/>
    </row>
    <row r="215" spans="1:7">
      <c r="A215" s="63"/>
      <c r="B215" s="71"/>
      <c r="C215" s="69"/>
      <c r="D215" s="63"/>
      <c r="E215" s="67"/>
      <c r="F215" s="84"/>
      <c r="G215" s="84"/>
    </row>
    <row r="216" spans="1:7">
      <c r="A216" s="63"/>
      <c r="B216" s="71"/>
      <c r="C216" s="69"/>
      <c r="D216" s="63"/>
      <c r="E216" s="67"/>
      <c r="F216" s="84"/>
      <c r="G216" s="84"/>
    </row>
    <row r="217" spans="1:7">
      <c r="A217" s="63"/>
      <c r="B217" s="71"/>
      <c r="C217" s="69"/>
      <c r="D217" s="63"/>
      <c r="E217" s="67"/>
      <c r="F217" s="84"/>
      <c r="G217" s="84"/>
    </row>
    <row r="218" spans="1:7">
      <c r="A218" s="63"/>
      <c r="B218" s="71"/>
      <c r="C218" s="69"/>
      <c r="D218" s="63"/>
      <c r="E218" s="67"/>
      <c r="F218" s="84"/>
      <c r="G218" s="84"/>
    </row>
    <row r="219" spans="1:7">
      <c r="A219" s="63"/>
      <c r="B219" s="71"/>
      <c r="C219" s="69"/>
      <c r="D219" s="63"/>
      <c r="E219" s="67"/>
      <c r="F219" s="84"/>
      <c r="G219" s="84"/>
    </row>
    <row r="220" spans="1:7">
      <c r="A220" s="63"/>
      <c r="B220" s="71"/>
      <c r="C220" s="69"/>
      <c r="D220" s="63"/>
      <c r="E220" s="67"/>
      <c r="F220" s="84"/>
      <c r="G220" s="84"/>
    </row>
    <row r="221" spans="1:7">
      <c r="A221" s="63"/>
      <c r="B221" s="71"/>
      <c r="C221" s="69"/>
      <c r="D221" s="63"/>
      <c r="E221" s="67"/>
      <c r="F221" s="84"/>
      <c r="G221" s="84"/>
    </row>
    <row r="222" spans="1:7">
      <c r="A222" s="63"/>
      <c r="B222" s="71"/>
      <c r="C222" s="69"/>
      <c r="D222" s="63"/>
      <c r="E222" s="67"/>
      <c r="F222" s="84"/>
      <c r="G222" s="84"/>
    </row>
    <row r="223" spans="1:7">
      <c r="A223" s="63"/>
      <c r="B223" s="71"/>
      <c r="C223" s="69"/>
      <c r="D223" s="63"/>
      <c r="E223" s="67"/>
      <c r="F223" s="84"/>
      <c r="G223" s="84"/>
    </row>
    <row r="224" spans="1:7">
      <c r="A224" s="63"/>
      <c r="B224" s="71"/>
      <c r="C224" s="69"/>
      <c r="D224" s="63"/>
      <c r="E224" s="67"/>
      <c r="F224" s="84"/>
      <c r="G224" s="84"/>
    </row>
    <row r="225" spans="1:7">
      <c r="A225" s="63"/>
      <c r="B225" s="71"/>
      <c r="C225" s="69"/>
      <c r="D225" s="63"/>
      <c r="E225" s="67"/>
      <c r="F225" s="84"/>
      <c r="G225" s="84"/>
    </row>
    <row r="226" spans="1:7">
      <c r="A226" s="63"/>
      <c r="B226" s="71"/>
      <c r="C226" s="69"/>
      <c r="D226" s="63"/>
      <c r="E226" s="67"/>
      <c r="F226" s="84"/>
      <c r="G226" s="84"/>
    </row>
    <row r="227" spans="1:7">
      <c r="A227" s="63"/>
      <c r="B227" s="71"/>
      <c r="C227" s="69"/>
      <c r="D227" s="63"/>
      <c r="E227" s="67"/>
      <c r="F227" s="84"/>
      <c r="G227" s="84"/>
    </row>
    <row r="228" spans="1:7">
      <c r="A228" s="63"/>
      <c r="B228" s="71"/>
      <c r="C228" s="69"/>
      <c r="D228" s="63"/>
      <c r="E228" s="67"/>
      <c r="F228" s="84"/>
      <c r="G228" s="84"/>
    </row>
    <row r="229" spans="1:7">
      <c r="A229" s="63"/>
      <c r="B229" s="71"/>
      <c r="C229" s="69"/>
      <c r="D229" s="63"/>
      <c r="E229" s="67"/>
      <c r="F229" s="84"/>
      <c r="G229" s="84"/>
    </row>
    <row r="230" spans="1:7">
      <c r="A230" s="63"/>
      <c r="B230" s="71"/>
      <c r="C230" s="69"/>
      <c r="D230" s="63"/>
      <c r="E230" s="67"/>
      <c r="F230" s="84"/>
      <c r="G230" s="84"/>
    </row>
    <row r="231" spans="1:7">
      <c r="A231" s="63"/>
      <c r="B231" s="71"/>
      <c r="C231" s="69"/>
      <c r="D231" s="63"/>
      <c r="E231" s="67"/>
      <c r="F231" s="84"/>
      <c r="G231" s="84"/>
    </row>
    <row r="232" spans="1:7">
      <c r="A232" s="63"/>
      <c r="B232" s="71"/>
      <c r="C232" s="69"/>
      <c r="D232" s="63"/>
      <c r="E232" s="67"/>
      <c r="F232" s="84"/>
      <c r="G232" s="84"/>
    </row>
    <row r="233" spans="1:7">
      <c r="A233" s="63"/>
      <c r="B233" s="71"/>
      <c r="C233" s="69"/>
      <c r="D233" s="63"/>
      <c r="E233" s="67"/>
      <c r="F233" s="84"/>
      <c r="G233" s="84"/>
    </row>
    <row r="234" spans="1:7">
      <c r="A234" s="63"/>
      <c r="B234" s="71"/>
      <c r="C234" s="69"/>
      <c r="D234" s="63"/>
      <c r="E234" s="67"/>
      <c r="F234" s="84"/>
      <c r="G234" s="84"/>
    </row>
    <row r="235" spans="1:7">
      <c r="A235" s="63"/>
      <c r="B235" s="71"/>
      <c r="C235" s="69"/>
      <c r="D235" s="63"/>
      <c r="E235" s="67"/>
      <c r="F235" s="84"/>
      <c r="G235" s="84"/>
    </row>
    <row r="236" spans="1:7">
      <c r="A236" s="63"/>
      <c r="B236" s="71"/>
      <c r="C236" s="69"/>
      <c r="D236" s="63"/>
      <c r="E236" s="67"/>
      <c r="F236" s="84"/>
      <c r="G236" s="84"/>
    </row>
    <row r="237" spans="1:7">
      <c r="A237" s="63"/>
      <c r="B237" s="71"/>
      <c r="C237" s="69"/>
      <c r="D237" s="63"/>
      <c r="E237" s="67"/>
      <c r="F237" s="84"/>
      <c r="G237" s="84"/>
    </row>
    <row r="238" spans="1:7">
      <c r="A238" s="63"/>
      <c r="B238" s="71"/>
      <c r="C238" s="69"/>
      <c r="D238" s="63"/>
      <c r="E238" s="67"/>
      <c r="F238" s="84"/>
      <c r="G238" s="84"/>
    </row>
  </sheetData>
  <mergeCells count="1">
    <mergeCell ref="B1:G1"/>
  </mergeCells>
  <pageMargins left="0.98402777777777772" right="0.39374999999999999" top="0.98402777777777772" bottom="0.98402777777777772" header="0.51180555555555551" footer="0.51180555555555551"/>
  <pageSetup paperSize="9" scale="87" firstPageNumber="0" orientation="portrait" horizontalDpi="300" verticalDpi="300" r:id="rId1"/>
  <headerFooter alignWithMargins="0">
    <oddFooter>&amp;CStran &amp;P</oddFooter>
  </headerFooter>
  <rowBreaks count="7" manualBreakCount="7">
    <brk id="1" max="16383" man="1"/>
    <brk id="16" max="16383" man="1"/>
    <brk id="38" max="16383" man="1"/>
    <brk id="57" max="16383" man="1"/>
    <brk id="82" max="16383" man="1"/>
    <brk id="104" max="16383" man="1"/>
    <brk id="11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Q95"/>
  <sheetViews>
    <sheetView topLeftCell="A81" zoomScaleNormal="100" zoomScaleSheetLayoutView="100" workbookViewId="0">
      <selection activeCell="G10" sqref="G10"/>
    </sheetView>
  </sheetViews>
  <sheetFormatPr defaultColWidth="9.109375" defaultRowHeight="14.4"/>
  <cols>
    <col min="1" max="1" width="7.6640625" style="28" customWidth="1"/>
    <col min="2" max="2" width="14.6640625" style="32" customWidth="1"/>
    <col min="3" max="3" width="45.33203125" style="29" customWidth="1"/>
    <col min="4" max="4" width="8.6640625" style="21" customWidth="1"/>
    <col min="5" max="5" width="8.6640625" style="26" customWidth="1"/>
    <col min="6" max="7" width="15.6640625" style="27" customWidth="1"/>
    <col min="8" max="9" width="9.109375" style="438"/>
    <col min="10" max="256" width="9.109375" style="15"/>
    <col min="257" max="257" width="3.33203125" style="15" customWidth="1"/>
    <col min="258" max="258" width="8.5546875" style="15" customWidth="1"/>
    <col min="259" max="259" width="32.33203125" style="15" customWidth="1"/>
    <col min="260" max="260" width="4.33203125" style="15" customWidth="1"/>
    <col min="261" max="261" width="9.33203125" style="15" customWidth="1"/>
    <col min="262" max="262" width="11.6640625" style="15" customWidth="1"/>
    <col min="263" max="263" width="15.6640625" style="15" customWidth="1"/>
    <col min="264" max="512" width="9.109375" style="15"/>
    <col min="513" max="513" width="3.33203125" style="15" customWidth="1"/>
    <col min="514" max="514" width="8.5546875" style="15" customWidth="1"/>
    <col min="515" max="515" width="32.33203125" style="15" customWidth="1"/>
    <col min="516" max="516" width="4.33203125" style="15" customWidth="1"/>
    <col min="517" max="517" width="9.33203125" style="15" customWidth="1"/>
    <col min="518" max="518" width="11.6640625" style="15" customWidth="1"/>
    <col min="519" max="519" width="15.6640625" style="15" customWidth="1"/>
    <col min="520" max="768" width="9.109375" style="15"/>
    <col min="769" max="769" width="3.33203125" style="15" customWidth="1"/>
    <col min="770" max="770" width="8.5546875" style="15" customWidth="1"/>
    <col min="771" max="771" width="32.33203125" style="15" customWidth="1"/>
    <col min="772" max="772" width="4.33203125" style="15" customWidth="1"/>
    <col min="773" max="773" width="9.33203125" style="15" customWidth="1"/>
    <col min="774" max="774" width="11.6640625" style="15" customWidth="1"/>
    <col min="775" max="775" width="15.6640625" style="15" customWidth="1"/>
    <col min="776" max="1024" width="9.109375" style="15"/>
    <col min="1025" max="1025" width="3.33203125" style="15" customWidth="1"/>
    <col min="1026" max="1026" width="8.5546875" style="15" customWidth="1"/>
    <col min="1027" max="1027" width="32.33203125" style="15" customWidth="1"/>
    <col min="1028" max="1028" width="4.33203125" style="15" customWidth="1"/>
    <col min="1029" max="1029" width="9.33203125" style="15" customWidth="1"/>
    <col min="1030" max="1030" width="11.6640625" style="15" customWidth="1"/>
    <col min="1031" max="1031" width="15.6640625" style="15" customWidth="1"/>
    <col min="1032" max="1280" width="9.109375" style="15"/>
    <col min="1281" max="1281" width="3.33203125" style="15" customWidth="1"/>
    <col min="1282" max="1282" width="8.5546875" style="15" customWidth="1"/>
    <col min="1283" max="1283" width="32.33203125" style="15" customWidth="1"/>
    <col min="1284" max="1284" width="4.33203125" style="15" customWidth="1"/>
    <col min="1285" max="1285" width="9.33203125" style="15" customWidth="1"/>
    <col min="1286" max="1286" width="11.6640625" style="15" customWidth="1"/>
    <col min="1287" max="1287" width="15.6640625" style="15" customWidth="1"/>
    <col min="1288" max="1536" width="9.109375" style="15"/>
    <col min="1537" max="1537" width="3.33203125" style="15" customWidth="1"/>
    <col min="1538" max="1538" width="8.5546875" style="15" customWidth="1"/>
    <col min="1539" max="1539" width="32.33203125" style="15" customWidth="1"/>
    <col min="1540" max="1540" width="4.33203125" style="15" customWidth="1"/>
    <col min="1541" max="1541" width="9.33203125" style="15" customWidth="1"/>
    <col min="1542" max="1542" width="11.6640625" style="15" customWidth="1"/>
    <col min="1543" max="1543" width="15.6640625" style="15" customWidth="1"/>
    <col min="1544" max="1792" width="9.109375" style="15"/>
    <col min="1793" max="1793" width="3.33203125" style="15" customWidth="1"/>
    <col min="1794" max="1794" width="8.5546875" style="15" customWidth="1"/>
    <col min="1795" max="1795" width="32.33203125" style="15" customWidth="1"/>
    <col min="1796" max="1796" width="4.33203125" style="15" customWidth="1"/>
    <col min="1797" max="1797" width="9.33203125" style="15" customWidth="1"/>
    <col min="1798" max="1798" width="11.6640625" style="15" customWidth="1"/>
    <col min="1799" max="1799" width="15.6640625" style="15" customWidth="1"/>
    <col min="1800" max="2048" width="9.109375" style="15"/>
    <col min="2049" max="2049" width="3.33203125" style="15" customWidth="1"/>
    <col min="2050" max="2050" width="8.5546875" style="15" customWidth="1"/>
    <col min="2051" max="2051" width="32.33203125" style="15" customWidth="1"/>
    <col min="2052" max="2052" width="4.33203125" style="15" customWidth="1"/>
    <col min="2053" max="2053" width="9.33203125" style="15" customWidth="1"/>
    <col min="2054" max="2054" width="11.6640625" style="15" customWidth="1"/>
    <col min="2055" max="2055" width="15.6640625" style="15" customWidth="1"/>
    <col min="2056" max="2304" width="9.109375" style="15"/>
    <col min="2305" max="2305" width="3.33203125" style="15" customWidth="1"/>
    <col min="2306" max="2306" width="8.5546875" style="15" customWidth="1"/>
    <col min="2307" max="2307" width="32.33203125" style="15" customWidth="1"/>
    <col min="2308" max="2308" width="4.33203125" style="15" customWidth="1"/>
    <col min="2309" max="2309" width="9.33203125" style="15" customWidth="1"/>
    <col min="2310" max="2310" width="11.6640625" style="15" customWidth="1"/>
    <col min="2311" max="2311" width="15.6640625" style="15" customWidth="1"/>
    <col min="2312" max="2560" width="9.109375" style="15"/>
    <col min="2561" max="2561" width="3.33203125" style="15" customWidth="1"/>
    <col min="2562" max="2562" width="8.5546875" style="15" customWidth="1"/>
    <col min="2563" max="2563" width="32.33203125" style="15" customWidth="1"/>
    <col min="2564" max="2564" width="4.33203125" style="15" customWidth="1"/>
    <col min="2565" max="2565" width="9.33203125" style="15" customWidth="1"/>
    <col min="2566" max="2566" width="11.6640625" style="15" customWidth="1"/>
    <col min="2567" max="2567" width="15.6640625" style="15" customWidth="1"/>
    <col min="2568" max="2816" width="9.109375" style="15"/>
    <col min="2817" max="2817" width="3.33203125" style="15" customWidth="1"/>
    <col min="2818" max="2818" width="8.5546875" style="15" customWidth="1"/>
    <col min="2819" max="2819" width="32.33203125" style="15" customWidth="1"/>
    <col min="2820" max="2820" width="4.33203125" style="15" customWidth="1"/>
    <col min="2821" max="2821" width="9.33203125" style="15" customWidth="1"/>
    <col min="2822" max="2822" width="11.6640625" style="15" customWidth="1"/>
    <col min="2823" max="2823" width="15.6640625" style="15" customWidth="1"/>
    <col min="2824" max="3072" width="9.109375" style="15"/>
    <col min="3073" max="3073" width="3.33203125" style="15" customWidth="1"/>
    <col min="3074" max="3074" width="8.5546875" style="15" customWidth="1"/>
    <col min="3075" max="3075" width="32.33203125" style="15" customWidth="1"/>
    <col min="3076" max="3076" width="4.33203125" style="15" customWidth="1"/>
    <col min="3077" max="3077" width="9.33203125" style="15" customWidth="1"/>
    <col min="3078" max="3078" width="11.6640625" style="15" customWidth="1"/>
    <col min="3079" max="3079" width="15.6640625" style="15" customWidth="1"/>
    <col min="3080" max="3328" width="9.109375" style="15"/>
    <col min="3329" max="3329" width="3.33203125" style="15" customWidth="1"/>
    <col min="3330" max="3330" width="8.5546875" style="15" customWidth="1"/>
    <col min="3331" max="3331" width="32.33203125" style="15" customWidth="1"/>
    <col min="3332" max="3332" width="4.33203125" style="15" customWidth="1"/>
    <col min="3333" max="3333" width="9.33203125" style="15" customWidth="1"/>
    <col min="3334" max="3334" width="11.6640625" style="15" customWidth="1"/>
    <col min="3335" max="3335" width="15.6640625" style="15" customWidth="1"/>
    <col min="3336" max="3584" width="9.109375" style="15"/>
    <col min="3585" max="3585" width="3.33203125" style="15" customWidth="1"/>
    <col min="3586" max="3586" width="8.5546875" style="15" customWidth="1"/>
    <col min="3587" max="3587" width="32.33203125" style="15" customWidth="1"/>
    <col min="3588" max="3588" width="4.33203125" style="15" customWidth="1"/>
    <col min="3589" max="3589" width="9.33203125" style="15" customWidth="1"/>
    <col min="3590" max="3590" width="11.6640625" style="15" customWidth="1"/>
    <col min="3591" max="3591" width="15.6640625" style="15" customWidth="1"/>
    <col min="3592" max="3840" width="9.109375" style="15"/>
    <col min="3841" max="3841" width="3.33203125" style="15" customWidth="1"/>
    <col min="3842" max="3842" width="8.5546875" style="15" customWidth="1"/>
    <col min="3843" max="3843" width="32.33203125" style="15" customWidth="1"/>
    <col min="3844" max="3844" width="4.33203125" style="15" customWidth="1"/>
    <col min="3845" max="3845" width="9.33203125" style="15" customWidth="1"/>
    <col min="3846" max="3846" width="11.6640625" style="15" customWidth="1"/>
    <col min="3847" max="3847" width="15.6640625" style="15" customWidth="1"/>
    <col min="3848" max="4096" width="9.109375" style="15"/>
    <col min="4097" max="4097" width="3.33203125" style="15" customWidth="1"/>
    <col min="4098" max="4098" width="8.5546875" style="15" customWidth="1"/>
    <col min="4099" max="4099" width="32.33203125" style="15" customWidth="1"/>
    <col min="4100" max="4100" width="4.33203125" style="15" customWidth="1"/>
    <col min="4101" max="4101" width="9.33203125" style="15" customWidth="1"/>
    <col min="4102" max="4102" width="11.6640625" style="15" customWidth="1"/>
    <col min="4103" max="4103" width="15.6640625" style="15" customWidth="1"/>
    <col min="4104" max="4352" width="9.109375" style="15"/>
    <col min="4353" max="4353" width="3.33203125" style="15" customWidth="1"/>
    <col min="4354" max="4354" width="8.5546875" style="15" customWidth="1"/>
    <col min="4355" max="4355" width="32.33203125" style="15" customWidth="1"/>
    <col min="4356" max="4356" width="4.33203125" style="15" customWidth="1"/>
    <col min="4357" max="4357" width="9.33203125" style="15" customWidth="1"/>
    <col min="4358" max="4358" width="11.6640625" style="15" customWidth="1"/>
    <col min="4359" max="4359" width="15.6640625" style="15" customWidth="1"/>
    <col min="4360" max="4608" width="9.109375" style="15"/>
    <col min="4609" max="4609" width="3.33203125" style="15" customWidth="1"/>
    <col min="4610" max="4610" width="8.5546875" style="15" customWidth="1"/>
    <col min="4611" max="4611" width="32.33203125" style="15" customWidth="1"/>
    <col min="4612" max="4612" width="4.33203125" style="15" customWidth="1"/>
    <col min="4613" max="4613" width="9.33203125" style="15" customWidth="1"/>
    <col min="4614" max="4614" width="11.6640625" style="15" customWidth="1"/>
    <col min="4615" max="4615" width="15.6640625" style="15" customWidth="1"/>
    <col min="4616" max="4864" width="9.109375" style="15"/>
    <col min="4865" max="4865" width="3.33203125" style="15" customWidth="1"/>
    <col min="4866" max="4866" width="8.5546875" style="15" customWidth="1"/>
    <col min="4867" max="4867" width="32.33203125" style="15" customWidth="1"/>
    <col min="4868" max="4868" width="4.33203125" style="15" customWidth="1"/>
    <col min="4869" max="4869" width="9.33203125" style="15" customWidth="1"/>
    <col min="4870" max="4870" width="11.6640625" style="15" customWidth="1"/>
    <col min="4871" max="4871" width="15.6640625" style="15" customWidth="1"/>
    <col min="4872" max="5120" width="9.109375" style="15"/>
    <col min="5121" max="5121" width="3.33203125" style="15" customWidth="1"/>
    <col min="5122" max="5122" width="8.5546875" style="15" customWidth="1"/>
    <col min="5123" max="5123" width="32.33203125" style="15" customWidth="1"/>
    <col min="5124" max="5124" width="4.33203125" style="15" customWidth="1"/>
    <col min="5125" max="5125" width="9.33203125" style="15" customWidth="1"/>
    <col min="5126" max="5126" width="11.6640625" style="15" customWidth="1"/>
    <col min="5127" max="5127" width="15.6640625" style="15" customWidth="1"/>
    <col min="5128" max="5376" width="9.109375" style="15"/>
    <col min="5377" max="5377" width="3.33203125" style="15" customWidth="1"/>
    <col min="5378" max="5378" width="8.5546875" style="15" customWidth="1"/>
    <col min="5379" max="5379" width="32.33203125" style="15" customWidth="1"/>
    <col min="5380" max="5380" width="4.33203125" style="15" customWidth="1"/>
    <col min="5381" max="5381" width="9.33203125" style="15" customWidth="1"/>
    <col min="5382" max="5382" width="11.6640625" style="15" customWidth="1"/>
    <col min="5383" max="5383" width="15.6640625" style="15" customWidth="1"/>
    <col min="5384" max="5632" width="9.109375" style="15"/>
    <col min="5633" max="5633" width="3.33203125" style="15" customWidth="1"/>
    <col min="5634" max="5634" width="8.5546875" style="15" customWidth="1"/>
    <col min="5635" max="5635" width="32.33203125" style="15" customWidth="1"/>
    <col min="5636" max="5636" width="4.33203125" style="15" customWidth="1"/>
    <col min="5637" max="5637" width="9.33203125" style="15" customWidth="1"/>
    <col min="5638" max="5638" width="11.6640625" style="15" customWidth="1"/>
    <col min="5639" max="5639" width="15.6640625" style="15" customWidth="1"/>
    <col min="5640" max="5888" width="9.109375" style="15"/>
    <col min="5889" max="5889" width="3.33203125" style="15" customWidth="1"/>
    <col min="5890" max="5890" width="8.5546875" style="15" customWidth="1"/>
    <col min="5891" max="5891" width="32.33203125" style="15" customWidth="1"/>
    <col min="5892" max="5892" width="4.33203125" style="15" customWidth="1"/>
    <col min="5893" max="5893" width="9.33203125" style="15" customWidth="1"/>
    <col min="5894" max="5894" width="11.6640625" style="15" customWidth="1"/>
    <col min="5895" max="5895" width="15.6640625" style="15" customWidth="1"/>
    <col min="5896" max="6144" width="9.109375" style="15"/>
    <col min="6145" max="6145" width="3.33203125" style="15" customWidth="1"/>
    <col min="6146" max="6146" width="8.5546875" style="15" customWidth="1"/>
    <col min="6147" max="6147" width="32.33203125" style="15" customWidth="1"/>
    <col min="6148" max="6148" width="4.33203125" style="15" customWidth="1"/>
    <col min="6149" max="6149" width="9.33203125" style="15" customWidth="1"/>
    <col min="6150" max="6150" width="11.6640625" style="15" customWidth="1"/>
    <col min="6151" max="6151" width="15.6640625" style="15" customWidth="1"/>
    <col min="6152" max="6400" width="9.109375" style="15"/>
    <col min="6401" max="6401" width="3.33203125" style="15" customWidth="1"/>
    <col min="6402" max="6402" width="8.5546875" style="15" customWidth="1"/>
    <col min="6403" max="6403" width="32.33203125" style="15" customWidth="1"/>
    <col min="6404" max="6404" width="4.33203125" style="15" customWidth="1"/>
    <col min="6405" max="6405" width="9.33203125" style="15" customWidth="1"/>
    <col min="6406" max="6406" width="11.6640625" style="15" customWidth="1"/>
    <col min="6407" max="6407" width="15.6640625" style="15" customWidth="1"/>
    <col min="6408" max="6656" width="9.109375" style="15"/>
    <col min="6657" max="6657" width="3.33203125" style="15" customWidth="1"/>
    <col min="6658" max="6658" width="8.5546875" style="15" customWidth="1"/>
    <col min="6659" max="6659" width="32.33203125" style="15" customWidth="1"/>
    <col min="6660" max="6660" width="4.33203125" style="15" customWidth="1"/>
    <col min="6661" max="6661" width="9.33203125" style="15" customWidth="1"/>
    <col min="6662" max="6662" width="11.6640625" style="15" customWidth="1"/>
    <col min="6663" max="6663" width="15.6640625" style="15" customWidth="1"/>
    <col min="6664" max="6912" width="9.109375" style="15"/>
    <col min="6913" max="6913" width="3.33203125" style="15" customWidth="1"/>
    <col min="6914" max="6914" width="8.5546875" style="15" customWidth="1"/>
    <col min="6915" max="6915" width="32.33203125" style="15" customWidth="1"/>
    <col min="6916" max="6916" width="4.33203125" style="15" customWidth="1"/>
    <col min="6917" max="6917" width="9.33203125" style="15" customWidth="1"/>
    <col min="6918" max="6918" width="11.6640625" style="15" customWidth="1"/>
    <col min="6919" max="6919" width="15.6640625" style="15" customWidth="1"/>
    <col min="6920" max="7168" width="9.109375" style="15"/>
    <col min="7169" max="7169" width="3.33203125" style="15" customWidth="1"/>
    <col min="7170" max="7170" width="8.5546875" style="15" customWidth="1"/>
    <col min="7171" max="7171" width="32.33203125" style="15" customWidth="1"/>
    <col min="7172" max="7172" width="4.33203125" style="15" customWidth="1"/>
    <col min="7173" max="7173" width="9.33203125" style="15" customWidth="1"/>
    <col min="7174" max="7174" width="11.6640625" style="15" customWidth="1"/>
    <col min="7175" max="7175" width="15.6640625" style="15" customWidth="1"/>
    <col min="7176" max="7424" width="9.109375" style="15"/>
    <col min="7425" max="7425" width="3.33203125" style="15" customWidth="1"/>
    <col min="7426" max="7426" width="8.5546875" style="15" customWidth="1"/>
    <col min="7427" max="7427" width="32.33203125" style="15" customWidth="1"/>
    <col min="7428" max="7428" width="4.33203125" style="15" customWidth="1"/>
    <col min="7429" max="7429" width="9.33203125" style="15" customWidth="1"/>
    <col min="7430" max="7430" width="11.6640625" style="15" customWidth="1"/>
    <col min="7431" max="7431" width="15.6640625" style="15" customWidth="1"/>
    <col min="7432" max="7680" width="9.109375" style="15"/>
    <col min="7681" max="7681" width="3.33203125" style="15" customWidth="1"/>
    <col min="7682" max="7682" width="8.5546875" style="15" customWidth="1"/>
    <col min="7683" max="7683" width="32.33203125" style="15" customWidth="1"/>
    <col min="7684" max="7684" width="4.33203125" style="15" customWidth="1"/>
    <col min="7685" max="7685" width="9.33203125" style="15" customWidth="1"/>
    <col min="7686" max="7686" width="11.6640625" style="15" customWidth="1"/>
    <col min="7687" max="7687" width="15.6640625" style="15" customWidth="1"/>
    <col min="7688" max="7936" width="9.109375" style="15"/>
    <col min="7937" max="7937" width="3.33203125" style="15" customWidth="1"/>
    <col min="7938" max="7938" width="8.5546875" style="15" customWidth="1"/>
    <col min="7939" max="7939" width="32.33203125" style="15" customWidth="1"/>
    <col min="7940" max="7940" width="4.33203125" style="15" customWidth="1"/>
    <col min="7941" max="7941" width="9.33203125" style="15" customWidth="1"/>
    <col min="7942" max="7942" width="11.6640625" style="15" customWidth="1"/>
    <col min="7943" max="7943" width="15.6640625" style="15" customWidth="1"/>
    <col min="7944" max="8192" width="9.109375" style="15"/>
    <col min="8193" max="8193" width="3.33203125" style="15" customWidth="1"/>
    <col min="8194" max="8194" width="8.5546875" style="15" customWidth="1"/>
    <col min="8195" max="8195" width="32.33203125" style="15" customWidth="1"/>
    <col min="8196" max="8196" width="4.33203125" style="15" customWidth="1"/>
    <col min="8197" max="8197" width="9.33203125" style="15" customWidth="1"/>
    <col min="8198" max="8198" width="11.6640625" style="15" customWidth="1"/>
    <col min="8199" max="8199" width="15.6640625" style="15" customWidth="1"/>
    <col min="8200" max="8448" width="9.109375" style="15"/>
    <col min="8449" max="8449" width="3.33203125" style="15" customWidth="1"/>
    <col min="8450" max="8450" width="8.5546875" style="15" customWidth="1"/>
    <col min="8451" max="8451" width="32.33203125" style="15" customWidth="1"/>
    <col min="8452" max="8452" width="4.33203125" style="15" customWidth="1"/>
    <col min="8453" max="8453" width="9.33203125" style="15" customWidth="1"/>
    <col min="8454" max="8454" width="11.6640625" style="15" customWidth="1"/>
    <col min="8455" max="8455" width="15.6640625" style="15" customWidth="1"/>
    <col min="8456" max="8704" width="9.109375" style="15"/>
    <col min="8705" max="8705" width="3.33203125" style="15" customWidth="1"/>
    <col min="8706" max="8706" width="8.5546875" style="15" customWidth="1"/>
    <col min="8707" max="8707" width="32.33203125" style="15" customWidth="1"/>
    <col min="8708" max="8708" width="4.33203125" style="15" customWidth="1"/>
    <col min="8709" max="8709" width="9.33203125" style="15" customWidth="1"/>
    <col min="8710" max="8710" width="11.6640625" style="15" customWidth="1"/>
    <col min="8711" max="8711" width="15.6640625" style="15" customWidth="1"/>
    <col min="8712" max="8960" width="9.109375" style="15"/>
    <col min="8961" max="8961" width="3.33203125" style="15" customWidth="1"/>
    <col min="8962" max="8962" width="8.5546875" style="15" customWidth="1"/>
    <col min="8963" max="8963" width="32.33203125" style="15" customWidth="1"/>
    <col min="8964" max="8964" width="4.33203125" style="15" customWidth="1"/>
    <col min="8965" max="8965" width="9.33203125" style="15" customWidth="1"/>
    <col min="8966" max="8966" width="11.6640625" style="15" customWidth="1"/>
    <col min="8967" max="8967" width="15.6640625" style="15" customWidth="1"/>
    <col min="8968" max="9216" width="9.109375" style="15"/>
    <col min="9217" max="9217" width="3.33203125" style="15" customWidth="1"/>
    <col min="9218" max="9218" width="8.5546875" style="15" customWidth="1"/>
    <col min="9219" max="9219" width="32.33203125" style="15" customWidth="1"/>
    <col min="9220" max="9220" width="4.33203125" style="15" customWidth="1"/>
    <col min="9221" max="9221" width="9.33203125" style="15" customWidth="1"/>
    <col min="9222" max="9222" width="11.6640625" style="15" customWidth="1"/>
    <col min="9223" max="9223" width="15.6640625" style="15" customWidth="1"/>
    <col min="9224" max="9472" width="9.109375" style="15"/>
    <col min="9473" max="9473" width="3.33203125" style="15" customWidth="1"/>
    <col min="9474" max="9474" width="8.5546875" style="15" customWidth="1"/>
    <col min="9475" max="9475" width="32.33203125" style="15" customWidth="1"/>
    <col min="9476" max="9476" width="4.33203125" style="15" customWidth="1"/>
    <col min="9477" max="9477" width="9.33203125" style="15" customWidth="1"/>
    <col min="9478" max="9478" width="11.6640625" style="15" customWidth="1"/>
    <col min="9479" max="9479" width="15.6640625" style="15" customWidth="1"/>
    <col min="9480" max="9728" width="9.109375" style="15"/>
    <col min="9729" max="9729" width="3.33203125" style="15" customWidth="1"/>
    <col min="9730" max="9730" width="8.5546875" style="15" customWidth="1"/>
    <col min="9731" max="9731" width="32.33203125" style="15" customWidth="1"/>
    <col min="9732" max="9732" width="4.33203125" style="15" customWidth="1"/>
    <col min="9733" max="9733" width="9.33203125" style="15" customWidth="1"/>
    <col min="9734" max="9734" width="11.6640625" style="15" customWidth="1"/>
    <col min="9735" max="9735" width="15.6640625" style="15" customWidth="1"/>
    <col min="9736" max="9984" width="9.109375" style="15"/>
    <col min="9985" max="9985" width="3.33203125" style="15" customWidth="1"/>
    <col min="9986" max="9986" width="8.5546875" style="15" customWidth="1"/>
    <col min="9987" max="9987" width="32.33203125" style="15" customWidth="1"/>
    <col min="9988" max="9988" width="4.33203125" style="15" customWidth="1"/>
    <col min="9989" max="9989" width="9.33203125" style="15" customWidth="1"/>
    <col min="9990" max="9990" width="11.6640625" style="15" customWidth="1"/>
    <col min="9991" max="9991" width="15.6640625" style="15" customWidth="1"/>
    <col min="9992" max="10240" width="9.109375" style="15"/>
    <col min="10241" max="10241" width="3.33203125" style="15" customWidth="1"/>
    <col min="10242" max="10242" width="8.5546875" style="15" customWidth="1"/>
    <col min="10243" max="10243" width="32.33203125" style="15" customWidth="1"/>
    <col min="10244" max="10244" width="4.33203125" style="15" customWidth="1"/>
    <col min="10245" max="10245" width="9.33203125" style="15" customWidth="1"/>
    <col min="10246" max="10246" width="11.6640625" style="15" customWidth="1"/>
    <col min="10247" max="10247" width="15.6640625" style="15" customWidth="1"/>
    <col min="10248" max="10496" width="9.109375" style="15"/>
    <col min="10497" max="10497" width="3.33203125" style="15" customWidth="1"/>
    <col min="10498" max="10498" width="8.5546875" style="15" customWidth="1"/>
    <col min="10499" max="10499" width="32.33203125" style="15" customWidth="1"/>
    <col min="10500" max="10500" width="4.33203125" style="15" customWidth="1"/>
    <col min="10501" max="10501" width="9.33203125" style="15" customWidth="1"/>
    <col min="10502" max="10502" width="11.6640625" style="15" customWidth="1"/>
    <col min="10503" max="10503" width="15.6640625" style="15" customWidth="1"/>
    <col min="10504" max="10752" width="9.109375" style="15"/>
    <col min="10753" max="10753" width="3.33203125" style="15" customWidth="1"/>
    <col min="10754" max="10754" width="8.5546875" style="15" customWidth="1"/>
    <col min="10755" max="10755" width="32.33203125" style="15" customWidth="1"/>
    <col min="10756" max="10756" width="4.33203125" style="15" customWidth="1"/>
    <col min="10757" max="10757" width="9.33203125" style="15" customWidth="1"/>
    <col min="10758" max="10758" width="11.6640625" style="15" customWidth="1"/>
    <col min="10759" max="10759" width="15.6640625" style="15" customWidth="1"/>
    <col min="10760" max="11008" width="9.109375" style="15"/>
    <col min="11009" max="11009" width="3.33203125" style="15" customWidth="1"/>
    <col min="11010" max="11010" width="8.5546875" style="15" customWidth="1"/>
    <col min="11011" max="11011" width="32.33203125" style="15" customWidth="1"/>
    <col min="11012" max="11012" width="4.33203125" style="15" customWidth="1"/>
    <col min="11013" max="11013" width="9.33203125" style="15" customWidth="1"/>
    <col min="11014" max="11014" width="11.6640625" style="15" customWidth="1"/>
    <col min="11015" max="11015" width="15.6640625" style="15" customWidth="1"/>
    <col min="11016" max="11264" width="9.109375" style="15"/>
    <col min="11265" max="11265" width="3.33203125" style="15" customWidth="1"/>
    <col min="11266" max="11266" width="8.5546875" style="15" customWidth="1"/>
    <col min="11267" max="11267" width="32.33203125" style="15" customWidth="1"/>
    <col min="11268" max="11268" width="4.33203125" style="15" customWidth="1"/>
    <col min="11269" max="11269" width="9.33203125" style="15" customWidth="1"/>
    <col min="11270" max="11270" width="11.6640625" style="15" customWidth="1"/>
    <col min="11271" max="11271" width="15.6640625" style="15" customWidth="1"/>
    <col min="11272" max="11520" width="9.109375" style="15"/>
    <col min="11521" max="11521" width="3.33203125" style="15" customWidth="1"/>
    <col min="11522" max="11522" width="8.5546875" style="15" customWidth="1"/>
    <col min="11523" max="11523" width="32.33203125" style="15" customWidth="1"/>
    <col min="11524" max="11524" width="4.33203125" style="15" customWidth="1"/>
    <col min="11525" max="11525" width="9.33203125" style="15" customWidth="1"/>
    <col min="11526" max="11526" width="11.6640625" style="15" customWidth="1"/>
    <col min="11527" max="11527" width="15.6640625" style="15" customWidth="1"/>
    <col min="11528" max="11776" width="9.109375" style="15"/>
    <col min="11777" max="11777" width="3.33203125" style="15" customWidth="1"/>
    <col min="11778" max="11778" width="8.5546875" style="15" customWidth="1"/>
    <col min="11779" max="11779" width="32.33203125" style="15" customWidth="1"/>
    <col min="11780" max="11780" width="4.33203125" style="15" customWidth="1"/>
    <col min="11781" max="11781" width="9.33203125" style="15" customWidth="1"/>
    <col min="11782" max="11782" width="11.6640625" style="15" customWidth="1"/>
    <col min="11783" max="11783" width="15.6640625" style="15" customWidth="1"/>
    <col min="11784" max="12032" width="9.109375" style="15"/>
    <col min="12033" max="12033" width="3.33203125" style="15" customWidth="1"/>
    <col min="12034" max="12034" width="8.5546875" style="15" customWidth="1"/>
    <col min="12035" max="12035" width="32.33203125" style="15" customWidth="1"/>
    <col min="12036" max="12036" width="4.33203125" style="15" customWidth="1"/>
    <col min="12037" max="12037" width="9.33203125" style="15" customWidth="1"/>
    <col min="12038" max="12038" width="11.6640625" style="15" customWidth="1"/>
    <col min="12039" max="12039" width="15.6640625" style="15" customWidth="1"/>
    <col min="12040" max="12288" width="9.109375" style="15"/>
    <col min="12289" max="12289" width="3.33203125" style="15" customWidth="1"/>
    <col min="12290" max="12290" width="8.5546875" style="15" customWidth="1"/>
    <col min="12291" max="12291" width="32.33203125" style="15" customWidth="1"/>
    <col min="12292" max="12292" width="4.33203125" style="15" customWidth="1"/>
    <col min="12293" max="12293" width="9.33203125" style="15" customWidth="1"/>
    <col min="12294" max="12294" width="11.6640625" style="15" customWidth="1"/>
    <col min="12295" max="12295" width="15.6640625" style="15" customWidth="1"/>
    <col min="12296" max="12544" width="9.109375" style="15"/>
    <col min="12545" max="12545" width="3.33203125" style="15" customWidth="1"/>
    <col min="12546" max="12546" width="8.5546875" style="15" customWidth="1"/>
    <col min="12547" max="12547" width="32.33203125" style="15" customWidth="1"/>
    <col min="12548" max="12548" width="4.33203125" style="15" customWidth="1"/>
    <col min="12549" max="12549" width="9.33203125" style="15" customWidth="1"/>
    <col min="12550" max="12550" width="11.6640625" style="15" customWidth="1"/>
    <col min="12551" max="12551" width="15.6640625" style="15" customWidth="1"/>
    <col min="12552" max="12800" width="9.109375" style="15"/>
    <col min="12801" max="12801" width="3.33203125" style="15" customWidth="1"/>
    <col min="12802" max="12802" width="8.5546875" style="15" customWidth="1"/>
    <col min="12803" max="12803" width="32.33203125" style="15" customWidth="1"/>
    <col min="12804" max="12804" width="4.33203125" style="15" customWidth="1"/>
    <col min="12805" max="12805" width="9.33203125" style="15" customWidth="1"/>
    <col min="12806" max="12806" width="11.6640625" style="15" customWidth="1"/>
    <col min="12807" max="12807" width="15.6640625" style="15" customWidth="1"/>
    <col min="12808" max="13056" width="9.109375" style="15"/>
    <col min="13057" max="13057" width="3.33203125" style="15" customWidth="1"/>
    <col min="13058" max="13058" width="8.5546875" style="15" customWidth="1"/>
    <col min="13059" max="13059" width="32.33203125" style="15" customWidth="1"/>
    <col min="13060" max="13060" width="4.33203125" style="15" customWidth="1"/>
    <col min="13061" max="13061" width="9.33203125" style="15" customWidth="1"/>
    <col min="13062" max="13062" width="11.6640625" style="15" customWidth="1"/>
    <col min="13063" max="13063" width="15.6640625" style="15" customWidth="1"/>
    <col min="13064" max="13312" width="9.109375" style="15"/>
    <col min="13313" max="13313" width="3.33203125" style="15" customWidth="1"/>
    <col min="13314" max="13314" width="8.5546875" style="15" customWidth="1"/>
    <col min="13315" max="13315" width="32.33203125" style="15" customWidth="1"/>
    <col min="13316" max="13316" width="4.33203125" style="15" customWidth="1"/>
    <col min="13317" max="13317" width="9.33203125" style="15" customWidth="1"/>
    <col min="13318" max="13318" width="11.6640625" style="15" customWidth="1"/>
    <col min="13319" max="13319" width="15.6640625" style="15" customWidth="1"/>
    <col min="13320" max="13568" width="9.109375" style="15"/>
    <col min="13569" max="13569" width="3.33203125" style="15" customWidth="1"/>
    <col min="13570" max="13570" width="8.5546875" style="15" customWidth="1"/>
    <col min="13571" max="13571" width="32.33203125" style="15" customWidth="1"/>
    <col min="13572" max="13572" width="4.33203125" style="15" customWidth="1"/>
    <col min="13573" max="13573" width="9.33203125" style="15" customWidth="1"/>
    <col min="13574" max="13574" width="11.6640625" style="15" customWidth="1"/>
    <col min="13575" max="13575" width="15.6640625" style="15" customWidth="1"/>
    <col min="13576" max="13824" width="9.109375" style="15"/>
    <col min="13825" max="13825" width="3.33203125" style="15" customWidth="1"/>
    <col min="13826" max="13826" width="8.5546875" style="15" customWidth="1"/>
    <col min="13827" max="13827" width="32.33203125" style="15" customWidth="1"/>
    <col min="13828" max="13828" width="4.33203125" style="15" customWidth="1"/>
    <col min="13829" max="13829" width="9.33203125" style="15" customWidth="1"/>
    <col min="13830" max="13830" width="11.6640625" style="15" customWidth="1"/>
    <col min="13831" max="13831" width="15.6640625" style="15" customWidth="1"/>
    <col min="13832" max="14080" width="9.109375" style="15"/>
    <col min="14081" max="14081" width="3.33203125" style="15" customWidth="1"/>
    <col min="14082" max="14082" width="8.5546875" style="15" customWidth="1"/>
    <col min="14083" max="14083" width="32.33203125" style="15" customWidth="1"/>
    <col min="14084" max="14084" width="4.33203125" style="15" customWidth="1"/>
    <col min="14085" max="14085" width="9.33203125" style="15" customWidth="1"/>
    <col min="14086" max="14086" width="11.6640625" style="15" customWidth="1"/>
    <col min="14087" max="14087" width="15.6640625" style="15" customWidth="1"/>
    <col min="14088" max="14336" width="9.109375" style="15"/>
    <col min="14337" max="14337" width="3.33203125" style="15" customWidth="1"/>
    <col min="14338" max="14338" width="8.5546875" style="15" customWidth="1"/>
    <col min="14339" max="14339" width="32.33203125" style="15" customWidth="1"/>
    <col min="14340" max="14340" width="4.33203125" style="15" customWidth="1"/>
    <col min="14341" max="14341" width="9.33203125" style="15" customWidth="1"/>
    <col min="14342" max="14342" width="11.6640625" style="15" customWidth="1"/>
    <col min="14343" max="14343" width="15.6640625" style="15" customWidth="1"/>
    <col min="14344" max="14592" width="9.109375" style="15"/>
    <col min="14593" max="14593" width="3.33203125" style="15" customWidth="1"/>
    <col min="14594" max="14594" width="8.5546875" style="15" customWidth="1"/>
    <col min="14595" max="14595" width="32.33203125" style="15" customWidth="1"/>
    <col min="14596" max="14596" width="4.33203125" style="15" customWidth="1"/>
    <col min="14597" max="14597" width="9.33203125" style="15" customWidth="1"/>
    <col min="14598" max="14598" width="11.6640625" style="15" customWidth="1"/>
    <col min="14599" max="14599" width="15.6640625" style="15" customWidth="1"/>
    <col min="14600" max="14848" width="9.109375" style="15"/>
    <col min="14849" max="14849" width="3.33203125" style="15" customWidth="1"/>
    <col min="14850" max="14850" width="8.5546875" style="15" customWidth="1"/>
    <col min="14851" max="14851" width="32.33203125" style="15" customWidth="1"/>
    <col min="14852" max="14852" width="4.33203125" style="15" customWidth="1"/>
    <col min="14853" max="14853" width="9.33203125" style="15" customWidth="1"/>
    <col min="14854" max="14854" width="11.6640625" style="15" customWidth="1"/>
    <col min="14855" max="14855" width="15.6640625" style="15" customWidth="1"/>
    <col min="14856" max="15104" width="9.109375" style="15"/>
    <col min="15105" max="15105" width="3.33203125" style="15" customWidth="1"/>
    <col min="15106" max="15106" width="8.5546875" style="15" customWidth="1"/>
    <col min="15107" max="15107" width="32.33203125" style="15" customWidth="1"/>
    <col min="15108" max="15108" width="4.33203125" style="15" customWidth="1"/>
    <col min="15109" max="15109" width="9.33203125" style="15" customWidth="1"/>
    <col min="15110" max="15110" width="11.6640625" style="15" customWidth="1"/>
    <col min="15111" max="15111" width="15.6640625" style="15" customWidth="1"/>
    <col min="15112" max="15360" width="9.109375" style="15"/>
    <col min="15361" max="15361" width="3.33203125" style="15" customWidth="1"/>
    <col min="15362" max="15362" width="8.5546875" style="15" customWidth="1"/>
    <col min="15363" max="15363" width="32.33203125" style="15" customWidth="1"/>
    <col min="15364" max="15364" width="4.33203125" style="15" customWidth="1"/>
    <col min="15365" max="15365" width="9.33203125" style="15" customWidth="1"/>
    <col min="15366" max="15366" width="11.6640625" style="15" customWidth="1"/>
    <col min="15367" max="15367" width="15.6640625" style="15" customWidth="1"/>
    <col min="15368" max="15616" width="9.109375" style="15"/>
    <col min="15617" max="15617" width="3.33203125" style="15" customWidth="1"/>
    <col min="15618" max="15618" width="8.5546875" style="15" customWidth="1"/>
    <col min="15619" max="15619" width="32.33203125" style="15" customWidth="1"/>
    <col min="15620" max="15620" width="4.33203125" style="15" customWidth="1"/>
    <col min="15621" max="15621" width="9.33203125" style="15" customWidth="1"/>
    <col min="15622" max="15622" width="11.6640625" style="15" customWidth="1"/>
    <col min="15623" max="15623" width="15.6640625" style="15" customWidth="1"/>
    <col min="15624" max="15872" width="9.109375" style="15"/>
    <col min="15873" max="15873" width="3.33203125" style="15" customWidth="1"/>
    <col min="15874" max="15874" width="8.5546875" style="15" customWidth="1"/>
    <col min="15875" max="15875" width="32.33203125" style="15" customWidth="1"/>
    <col min="15876" max="15876" width="4.33203125" style="15" customWidth="1"/>
    <col min="15877" max="15877" width="9.33203125" style="15" customWidth="1"/>
    <col min="15878" max="15878" width="11.6640625" style="15" customWidth="1"/>
    <col min="15879" max="15879" width="15.6640625" style="15" customWidth="1"/>
    <col min="15880" max="16128" width="9.109375" style="15"/>
    <col min="16129" max="16129" width="3.33203125" style="15" customWidth="1"/>
    <col min="16130" max="16130" width="8.5546875" style="15" customWidth="1"/>
    <col min="16131" max="16131" width="32.33203125" style="15" customWidth="1"/>
    <col min="16132" max="16132" width="4.33203125" style="15" customWidth="1"/>
    <col min="16133" max="16133" width="9.33203125" style="15" customWidth="1"/>
    <col min="16134" max="16134" width="11.6640625" style="15" customWidth="1"/>
    <col min="16135" max="16135" width="15.6640625" style="15" customWidth="1"/>
    <col min="16136" max="16384" width="9.109375" style="15"/>
  </cols>
  <sheetData>
    <row r="1" spans="1:9" s="91" customFormat="1" ht="40.200000000000003" customHeight="1">
      <c r="A1" s="1"/>
      <c r="B1" s="449" t="s">
        <v>47</v>
      </c>
      <c r="C1" s="449"/>
      <c r="D1" s="449"/>
      <c r="E1" s="449"/>
      <c r="F1" s="449"/>
      <c r="G1" s="449"/>
      <c r="H1" s="135"/>
      <c r="I1" s="135"/>
    </row>
    <row r="2" spans="1:9" s="91" customFormat="1" ht="40.200000000000003" customHeight="1" thickBot="1">
      <c r="A2" s="3" t="s">
        <v>52</v>
      </c>
      <c r="B2" s="92" t="s">
        <v>40</v>
      </c>
      <c r="C2" s="93"/>
      <c r="D2" s="94"/>
      <c r="E2" s="3"/>
      <c r="F2" s="95"/>
      <c r="G2" s="95"/>
      <c r="H2" s="135"/>
      <c r="I2" s="135"/>
    </row>
    <row r="3" spans="1:9" s="48" customFormat="1">
      <c r="A3" s="22"/>
      <c r="B3" s="45"/>
      <c r="C3" s="46"/>
      <c r="D3" s="22"/>
      <c r="E3" s="47"/>
      <c r="F3" s="77"/>
      <c r="G3" s="77"/>
      <c r="H3" s="288"/>
      <c r="I3" s="288"/>
    </row>
    <row r="4" spans="1:9" s="48" customFormat="1">
      <c r="A4" s="49" t="s">
        <v>309</v>
      </c>
      <c r="B4" s="50"/>
      <c r="C4" s="51"/>
      <c r="D4" s="52"/>
      <c r="E4" s="53"/>
      <c r="F4" s="78"/>
      <c r="G4" s="78"/>
      <c r="H4" s="288"/>
      <c r="I4" s="288"/>
    </row>
    <row r="5" spans="1:9" s="19" customFormat="1">
      <c r="A5" s="170" t="s">
        <v>106</v>
      </c>
      <c r="B5" s="171"/>
      <c r="C5" s="172"/>
      <c r="D5" s="173"/>
      <c r="E5" s="174"/>
      <c r="F5" s="175"/>
      <c r="G5" s="175">
        <f>+ROUND(SUM(G17:G30),2)</f>
        <v>0</v>
      </c>
      <c r="H5" s="435"/>
      <c r="I5" s="435"/>
    </row>
    <row r="6" spans="1:9" s="19" customFormat="1">
      <c r="A6" s="170" t="s">
        <v>4</v>
      </c>
      <c r="B6" s="171"/>
      <c r="C6" s="172"/>
      <c r="D6" s="173"/>
      <c r="E6" s="174"/>
      <c r="F6" s="175"/>
      <c r="G6" s="175">
        <f>+ROUND(SUM(G31:G48),2)</f>
        <v>0</v>
      </c>
      <c r="H6" s="435"/>
      <c r="I6" s="435"/>
    </row>
    <row r="7" spans="1:9" s="19" customFormat="1">
      <c r="A7" s="170" t="s">
        <v>6</v>
      </c>
      <c r="B7" s="171"/>
      <c r="C7" s="172"/>
      <c r="D7" s="173"/>
      <c r="E7" s="174"/>
      <c r="F7" s="175"/>
      <c r="G7" s="175">
        <f>+ROUND(SUM(G49:G63),2)</f>
        <v>0</v>
      </c>
      <c r="H7" s="435"/>
      <c r="I7" s="435"/>
    </row>
    <row r="8" spans="1:9" s="19" customFormat="1">
      <c r="A8" s="170" t="s">
        <v>7</v>
      </c>
      <c r="B8" s="171"/>
      <c r="C8" s="172"/>
      <c r="D8" s="173"/>
      <c r="E8" s="174"/>
      <c r="F8" s="175"/>
      <c r="G8" s="175">
        <v>0</v>
      </c>
      <c r="H8" s="435"/>
      <c r="I8" s="435"/>
    </row>
    <row r="9" spans="1:9" s="90" customFormat="1">
      <c r="A9" s="229" t="s">
        <v>8</v>
      </c>
      <c r="B9" s="230"/>
      <c r="C9" s="231"/>
      <c r="D9" s="232"/>
      <c r="E9" s="233"/>
      <c r="F9" s="234"/>
      <c r="G9" s="175">
        <f>+ROUND(SUM(G64:G65),2)</f>
        <v>0</v>
      </c>
      <c r="H9" s="436"/>
      <c r="I9" s="437"/>
    </row>
    <row r="10" spans="1:9" s="19" customFormat="1">
      <c r="A10" s="170" t="s">
        <v>9</v>
      </c>
      <c r="B10" s="171"/>
      <c r="C10" s="172"/>
      <c r="D10" s="173"/>
      <c r="E10" s="174"/>
      <c r="F10" s="175"/>
      <c r="G10" s="175">
        <f>+ROUND(SUM(G69:G76),2)</f>
        <v>0</v>
      </c>
      <c r="H10" s="435"/>
      <c r="I10" s="435"/>
    </row>
    <row r="11" spans="1:9" ht="15" thickBot="1">
      <c r="B11" s="24"/>
      <c r="C11" s="25"/>
    </row>
    <row r="12" spans="1:9" ht="15.6" thickTop="1" thickBot="1">
      <c r="B12" s="24"/>
      <c r="C12" s="25"/>
      <c r="E12" s="87" t="s">
        <v>107</v>
      </c>
      <c r="F12" s="88"/>
      <c r="G12" s="89">
        <f>ROUND(SUM(G5:G10),2)</f>
        <v>0</v>
      </c>
    </row>
    <row r="13" spans="1:9" ht="15" thickTop="1"/>
    <row r="14" spans="1:9" s="48" customFormat="1">
      <c r="A14" s="49" t="s">
        <v>308</v>
      </c>
      <c r="B14" s="50"/>
      <c r="C14" s="51"/>
      <c r="D14" s="52"/>
      <c r="E14" s="53"/>
      <c r="F14" s="78"/>
      <c r="G14" s="78"/>
      <c r="H14" s="288"/>
      <c r="I14" s="288"/>
    </row>
    <row r="15" spans="1:9" s="48" customFormat="1">
      <c r="A15" s="22"/>
      <c r="B15" s="45"/>
      <c r="C15" s="46"/>
      <c r="D15" s="22"/>
      <c r="E15" s="47"/>
      <c r="F15" s="77"/>
      <c r="G15" s="77"/>
      <c r="H15" s="288"/>
      <c r="I15" s="288"/>
    </row>
    <row r="16" spans="1:9" s="62" customFormat="1">
      <c r="A16" s="159"/>
      <c r="B16" s="236"/>
      <c r="C16" s="160" t="s">
        <v>315</v>
      </c>
      <c r="D16" s="159" t="s">
        <v>278</v>
      </c>
      <c r="E16" s="161" t="s">
        <v>279</v>
      </c>
      <c r="F16" s="176" t="s">
        <v>314</v>
      </c>
      <c r="G16" s="176" t="s">
        <v>316</v>
      </c>
      <c r="H16" s="433"/>
      <c r="I16" s="433"/>
    </row>
    <row r="17" spans="1:8">
      <c r="A17" s="177" t="s">
        <v>106</v>
      </c>
      <c r="B17" s="178"/>
      <c r="C17" s="172"/>
      <c r="D17" s="173"/>
      <c r="E17" s="175"/>
      <c r="F17" s="175"/>
      <c r="G17" s="175"/>
    </row>
    <row r="18" spans="1:8">
      <c r="A18" s="179" t="s">
        <v>108</v>
      </c>
      <c r="B18" s="180"/>
      <c r="C18" s="181"/>
      <c r="D18" s="173"/>
      <c r="E18" s="175"/>
      <c r="F18" s="175"/>
      <c r="G18" s="175"/>
    </row>
    <row r="19" spans="1:8" ht="28.8">
      <c r="A19" s="170" t="s">
        <v>17</v>
      </c>
      <c r="B19" s="171">
        <v>11121</v>
      </c>
      <c r="C19" s="172" t="s">
        <v>109</v>
      </c>
      <c r="D19" s="170" t="s">
        <v>110</v>
      </c>
      <c r="E19" s="221">
        <v>0.16</v>
      </c>
      <c r="F19" s="414">
        <f t="shared" ref="F19:F20" si="0">+ROUND(,2)</f>
        <v>0</v>
      </c>
      <c r="G19" s="221">
        <f>+ROUND(E19*F19,2)</f>
        <v>0</v>
      </c>
    </row>
    <row r="20" spans="1:8" ht="28.8">
      <c r="A20" s="170" t="s">
        <v>18</v>
      </c>
      <c r="B20" s="171">
        <v>11221</v>
      </c>
      <c r="C20" s="172" t="s">
        <v>111</v>
      </c>
      <c r="D20" s="170" t="s">
        <v>55</v>
      </c>
      <c r="E20" s="221">
        <v>9</v>
      </c>
      <c r="F20" s="414">
        <f t="shared" si="0"/>
        <v>0</v>
      </c>
      <c r="G20" s="221">
        <f>+ROUND(E20*F20,2)</f>
        <v>0</v>
      </c>
    </row>
    <row r="21" spans="1:8">
      <c r="A21" s="177" t="s">
        <v>112</v>
      </c>
      <c r="B21" s="178"/>
      <c r="C21" s="181"/>
      <c r="D21" s="170"/>
      <c r="E21" s="221"/>
      <c r="F21" s="221"/>
      <c r="G21" s="221"/>
    </row>
    <row r="22" spans="1:8">
      <c r="A22" s="237" t="s">
        <v>118</v>
      </c>
      <c r="B22" s="178"/>
      <c r="C22" s="181"/>
      <c r="D22" s="170"/>
      <c r="E22" s="221"/>
      <c r="F22" s="221"/>
      <c r="G22" s="221"/>
    </row>
    <row r="23" spans="1:8">
      <c r="A23" s="170" t="s">
        <v>19</v>
      </c>
      <c r="B23" s="171">
        <v>12231</v>
      </c>
      <c r="C23" s="172" t="s">
        <v>120</v>
      </c>
      <c r="D23" s="170" t="s">
        <v>92</v>
      </c>
      <c r="E23" s="221">
        <v>96</v>
      </c>
      <c r="F23" s="414">
        <f t="shared" ref="F23:F24" si="1">+ROUND(,2)</f>
        <v>0</v>
      </c>
      <c r="G23" s="221">
        <f t="shared" ref="G23:G24" si="2">+ROUND(E23*F23,2)</f>
        <v>0</v>
      </c>
      <c r="H23" s="288"/>
    </row>
    <row r="24" spans="1:8">
      <c r="A24" s="170" t="s">
        <v>115</v>
      </c>
      <c r="B24" s="171">
        <v>12261</v>
      </c>
      <c r="C24" s="172" t="s">
        <v>122</v>
      </c>
      <c r="D24" s="170" t="s">
        <v>55</v>
      </c>
      <c r="E24" s="221">
        <v>2</v>
      </c>
      <c r="F24" s="414">
        <f t="shared" si="1"/>
        <v>0</v>
      </c>
      <c r="G24" s="221">
        <f t="shared" si="2"/>
        <v>0</v>
      </c>
      <c r="H24" s="288"/>
    </row>
    <row r="25" spans="1:8">
      <c r="A25" s="237" t="s">
        <v>123</v>
      </c>
      <c r="B25" s="178"/>
      <c r="C25" s="181"/>
      <c r="D25" s="170"/>
      <c r="E25" s="404"/>
      <c r="F25" s="221"/>
      <c r="G25" s="221"/>
    </row>
    <row r="26" spans="1:8" ht="28.8">
      <c r="A26" s="170" t="s">
        <v>20</v>
      </c>
      <c r="B26" s="171">
        <v>12323</v>
      </c>
      <c r="C26" s="172" t="s">
        <v>124</v>
      </c>
      <c r="D26" s="170" t="s">
        <v>99</v>
      </c>
      <c r="E26" s="404">
        <v>520</v>
      </c>
      <c r="F26" s="414">
        <f t="shared" ref="F26" si="3">+ROUND(,2)</f>
        <v>0</v>
      </c>
      <c r="G26" s="221">
        <f>+ROUND(E26*F26,2)</f>
        <v>0</v>
      </c>
    </row>
    <row r="27" spans="1:8">
      <c r="A27" s="170" t="s">
        <v>21</v>
      </c>
      <c r="B27" s="171">
        <v>12372</v>
      </c>
      <c r="C27" s="172" t="s">
        <v>127</v>
      </c>
      <c r="D27" s="170"/>
      <c r="E27" s="404"/>
      <c r="F27" s="221"/>
      <c r="G27" s="221"/>
    </row>
    <row r="28" spans="1:8">
      <c r="A28" s="170"/>
      <c r="B28" s="171"/>
      <c r="C28" s="172" t="s">
        <v>194</v>
      </c>
      <c r="D28" s="170" t="s">
        <v>99</v>
      </c>
      <c r="E28" s="404">
        <v>277</v>
      </c>
      <c r="F28" s="414">
        <f t="shared" ref="F28:F30" si="4">+ROUND(,2)</f>
        <v>0</v>
      </c>
      <c r="G28" s="221">
        <f t="shared" ref="G28:G29" si="5">+ROUND(E28*F28,2)</f>
        <v>0</v>
      </c>
    </row>
    <row r="29" spans="1:8">
      <c r="A29" s="170"/>
      <c r="B29" s="171"/>
      <c r="C29" s="172" t="s">
        <v>195</v>
      </c>
      <c r="D29" s="170" t="s">
        <v>99</v>
      </c>
      <c r="E29" s="404">
        <v>217</v>
      </c>
      <c r="F29" s="414">
        <f t="shared" si="4"/>
        <v>0</v>
      </c>
      <c r="G29" s="221">
        <f t="shared" si="5"/>
        <v>0</v>
      </c>
    </row>
    <row r="30" spans="1:8" ht="28.8">
      <c r="A30" s="170" t="s">
        <v>22</v>
      </c>
      <c r="B30" s="171">
        <v>12383</v>
      </c>
      <c r="C30" s="172" t="s">
        <v>196</v>
      </c>
      <c r="D30" s="170" t="s">
        <v>92</v>
      </c>
      <c r="E30" s="404">
        <v>74</v>
      </c>
      <c r="F30" s="414">
        <f t="shared" si="4"/>
        <v>0</v>
      </c>
      <c r="G30" s="221">
        <f>+ROUND(E30*F30,2)</f>
        <v>0</v>
      </c>
    </row>
    <row r="31" spans="1:8">
      <c r="A31" s="177" t="s">
        <v>4</v>
      </c>
      <c r="B31" s="178"/>
      <c r="C31" s="181"/>
      <c r="D31" s="170"/>
      <c r="E31" s="404"/>
      <c r="F31" s="221"/>
      <c r="G31" s="221"/>
    </row>
    <row r="32" spans="1:8">
      <c r="A32" s="177" t="s">
        <v>135</v>
      </c>
      <c r="B32" s="171"/>
      <c r="C32" s="172"/>
      <c r="D32" s="170"/>
      <c r="E32" s="404"/>
      <c r="F32" s="221"/>
      <c r="G32" s="221"/>
    </row>
    <row r="33" spans="1:9" ht="28.8">
      <c r="A33" s="170" t="s">
        <v>17</v>
      </c>
      <c r="B33" s="171">
        <v>21112</v>
      </c>
      <c r="C33" s="172" t="s">
        <v>136</v>
      </c>
      <c r="D33" s="170" t="s">
        <v>62</v>
      </c>
      <c r="E33" s="404">
        <v>42.2</v>
      </c>
      <c r="F33" s="414">
        <f t="shared" ref="F33" si="6">+ROUND(,2)</f>
        <v>0</v>
      </c>
      <c r="G33" s="221">
        <f>+ROUND(E33*F33,2)</f>
        <v>0</v>
      </c>
      <c r="H33" s="439"/>
    </row>
    <row r="34" spans="1:9">
      <c r="A34" s="170"/>
      <c r="B34" s="171"/>
      <c r="C34" s="172"/>
      <c r="D34" s="170"/>
      <c r="E34" s="404"/>
      <c r="F34" s="221"/>
      <c r="G34" s="221"/>
      <c r="H34" s="439"/>
    </row>
    <row r="35" spans="1:9" ht="28.8">
      <c r="A35" s="170" t="s">
        <v>18</v>
      </c>
      <c r="B35" s="171">
        <v>21224</v>
      </c>
      <c r="C35" s="172" t="s">
        <v>197</v>
      </c>
      <c r="D35" s="170" t="s">
        <v>62</v>
      </c>
      <c r="E35" s="404">
        <v>5</v>
      </c>
      <c r="F35" s="414">
        <f t="shared" ref="F35" si="7">+ROUND(,2)</f>
        <v>0</v>
      </c>
      <c r="G35" s="221">
        <f>+ROUND(E35*F35,2)</f>
        <v>0</v>
      </c>
      <c r="H35" s="439"/>
    </row>
    <row r="36" spans="1:9">
      <c r="A36" s="170"/>
      <c r="B36" s="171"/>
      <c r="C36" s="172"/>
      <c r="D36" s="170"/>
      <c r="E36" s="404"/>
      <c r="F36" s="221"/>
      <c r="G36" s="221"/>
      <c r="H36" s="439"/>
    </row>
    <row r="37" spans="1:9" ht="28.8">
      <c r="A37" s="170" t="s">
        <v>19</v>
      </c>
      <c r="B37" s="171">
        <v>21234</v>
      </c>
      <c r="C37" s="172" t="s">
        <v>137</v>
      </c>
      <c r="D37" s="170" t="s">
        <v>62</v>
      </c>
      <c r="E37" s="404">
        <v>216</v>
      </c>
      <c r="F37" s="414">
        <f t="shared" ref="F37" si="8">+ROUND(,2)</f>
        <v>0</v>
      </c>
      <c r="G37" s="221">
        <f>+ROUND(E37*F37,2)</f>
        <v>0</v>
      </c>
      <c r="H37" s="439"/>
    </row>
    <row r="38" spans="1:9">
      <c r="A38" s="177" t="s">
        <v>140</v>
      </c>
      <c r="B38" s="178"/>
      <c r="C38" s="181"/>
      <c r="D38" s="170"/>
      <c r="E38" s="404"/>
      <c r="F38" s="221"/>
      <c r="G38" s="221"/>
    </row>
    <row r="39" spans="1:9" ht="28.8">
      <c r="A39" s="170" t="s">
        <v>115</v>
      </c>
      <c r="B39" s="171">
        <v>22113</v>
      </c>
      <c r="C39" s="172" t="s">
        <v>141</v>
      </c>
      <c r="D39" s="170" t="s">
        <v>99</v>
      </c>
      <c r="E39" s="404">
        <v>720</v>
      </c>
      <c r="F39" s="414">
        <f t="shared" ref="F39" si="9">+ROUND(,2)</f>
        <v>0</v>
      </c>
      <c r="G39" s="221">
        <f>+ROUND(E39*F39,2)</f>
        <v>0</v>
      </c>
    </row>
    <row r="40" spans="1:9">
      <c r="A40" s="177" t="s">
        <v>144</v>
      </c>
      <c r="B40" s="178"/>
      <c r="C40" s="181"/>
      <c r="D40" s="170"/>
      <c r="E40" s="404"/>
      <c r="F40" s="221"/>
      <c r="G40" s="221"/>
      <c r="H40" s="440"/>
      <c r="I40" s="440"/>
    </row>
    <row r="41" spans="1:9" ht="28.8">
      <c r="A41" s="170" t="s">
        <v>20</v>
      </c>
      <c r="B41" s="171">
        <v>25112</v>
      </c>
      <c r="C41" s="172" t="s">
        <v>145</v>
      </c>
      <c r="D41" s="170" t="s">
        <v>99</v>
      </c>
      <c r="E41" s="404">
        <v>53.2</v>
      </c>
      <c r="F41" s="414">
        <f t="shared" ref="F41:F42" si="10">+ROUND(,2)</f>
        <v>0</v>
      </c>
      <c r="G41" s="221">
        <f t="shared" ref="G41:G42" si="11">+ROUND(E41*F41,2)</f>
        <v>0</v>
      </c>
      <c r="H41" s="440"/>
      <c r="I41" s="440"/>
    </row>
    <row r="42" spans="1:9">
      <c r="A42" s="239" t="s">
        <v>21</v>
      </c>
      <c r="B42" s="240">
        <v>25152</v>
      </c>
      <c r="C42" s="241" t="s">
        <v>146</v>
      </c>
      <c r="D42" s="399" t="s">
        <v>99</v>
      </c>
      <c r="E42" s="405">
        <v>53.2</v>
      </c>
      <c r="F42" s="414">
        <f t="shared" si="10"/>
        <v>0</v>
      </c>
      <c r="G42" s="221">
        <f t="shared" si="11"/>
        <v>0</v>
      </c>
      <c r="H42" s="123"/>
      <c r="I42" s="440"/>
    </row>
    <row r="43" spans="1:9">
      <c r="A43" s="177" t="s">
        <v>147</v>
      </c>
      <c r="B43" s="178"/>
      <c r="C43" s="181"/>
      <c r="D43" s="170"/>
      <c r="E43" s="404"/>
      <c r="F43" s="221"/>
      <c r="G43" s="221"/>
      <c r="H43" s="440"/>
      <c r="I43" s="440"/>
    </row>
    <row r="44" spans="1:9">
      <c r="A44" s="209" t="s">
        <v>22</v>
      </c>
      <c r="B44" s="171">
        <v>29121</v>
      </c>
      <c r="C44" s="172" t="s">
        <v>148</v>
      </c>
      <c r="D44" s="170" t="s">
        <v>149</v>
      </c>
      <c r="E44" s="404">
        <v>638</v>
      </c>
      <c r="F44" s="414">
        <f t="shared" ref="F44:F48" si="12">+ROUND(,2)</f>
        <v>0</v>
      </c>
      <c r="G44" s="221">
        <f t="shared" ref="G44:G48" si="13">+ROUND(E44*F44,2)</f>
        <v>0</v>
      </c>
    </row>
    <row r="45" spans="1:9">
      <c r="A45" s="209" t="s">
        <v>121</v>
      </c>
      <c r="B45" s="171">
        <v>29131</v>
      </c>
      <c r="C45" s="172" t="s">
        <v>198</v>
      </c>
      <c r="D45" s="170" t="s">
        <v>62</v>
      </c>
      <c r="E45" s="404">
        <v>35</v>
      </c>
      <c r="F45" s="414">
        <f t="shared" si="12"/>
        <v>0</v>
      </c>
      <c r="G45" s="221">
        <f t="shared" si="13"/>
        <v>0</v>
      </c>
    </row>
    <row r="46" spans="1:9">
      <c r="A46" s="209" t="s">
        <v>23</v>
      </c>
      <c r="B46" s="171">
        <v>29133</v>
      </c>
      <c r="C46" s="172" t="s">
        <v>199</v>
      </c>
      <c r="D46" s="170" t="s">
        <v>62</v>
      </c>
      <c r="E46" s="404">
        <v>5</v>
      </c>
      <c r="F46" s="414">
        <f t="shared" si="12"/>
        <v>0</v>
      </c>
      <c r="G46" s="221">
        <f t="shared" si="13"/>
        <v>0</v>
      </c>
    </row>
    <row r="47" spans="1:9">
      <c r="A47" s="209" t="s">
        <v>125</v>
      </c>
      <c r="B47" s="230">
        <v>29134</v>
      </c>
      <c r="C47" s="231" t="s">
        <v>151</v>
      </c>
      <c r="D47" s="229" t="s">
        <v>62</v>
      </c>
      <c r="E47" s="406">
        <v>218</v>
      </c>
      <c r="F47" s="414">
        <f t="shared" si="12"/>
        <v>0</v>
      </c>
      <c r="G47" s="221">
        <f t="shared" si="13"/>
        <v>0</v>
      </c>
    </row>
    <row r="48" spans="1:9">
      <c r="A48" s="209" t="s">
        <v>24</v>
      </c>
      <c r="B48" s="230">
        <v>29138</v>
      </c>
      <c r="C48" s="231" t="s">
        <v>152</v>
      </c>
      <c r="D48" s="229" t="s">
        <v>62</v>
      </c>
      <c r="E48" s="406">
        <v>80</v>
      </c>
      <c r="F48" s="414">
        <f t="shared" si="12"/>
        <v>0</v>
      </c>
      <c r="G48" s="221">
        <f t="shared" si="13"/>
        <v>0</v>
      </c>
    </row>
    <row r="49" spans="1:9">
      <c r="A49" s="177" t="s">
        <v>6</v>
      </c>
      <c r="B49" s="178"/>
      <c r="C49" s="172"/>
      <c r="D49" s="170"/>
      <c r="E49" s="404"/>
      <c r="F49" s="221"/>
      <c r="G49" s="221"/>
    </row>
    <row r="50" spans="1:9">
      <c r="A50" s="177" t="s">
        <v>153</v>
      </c>
      <c r="B50" s="178"/>
      <c r="C50" s="172"/>
      <c r="D50" s="170"/>
      <c r="E50" s="404"/>
      <c r="F50" s="221"/>
      <c r="G50" s="221"/>
    </row>
    <row r="51" spans="1:9">
      <c r="A51" s="177" t="s">
        <v>154</v>
      </c>
      <c r="B51" s="178"/>
      <c r="C51" s="172"/>
      <c r="D51" s="170"/>
      <c r="E51" s="404"/>
      <c r="F51" s="400"/>
      <c r="G51" s="221"/>
    </row>
    <row r="52" spans="1:9" ht="28.8">
      <c r="A52" s="170" t="s">
        <v>17</v>
      </c>
      <c r="B52" s="171">
        <v>31132</v>
      </c>
      <c r="C52" s="172" t="s">
        <v>155</v>
      </c>
      <c r="D52" s="170" t="s">
        <v>62</v>
      </c>
      <c r="E52" s="404">
        <v>139</v>
      </c>
      <c r="F52" s="414">
        <f t="shared" ref="F52" si="14">+ROUND(,2)</f>
        <v>0</v>
      </c>
      <c r="G52" s="221">
        <f>+ROUND(E52*F52,2)</f>
        <v>0</v>
      </c>
      <c r="H52" s="288"/>
    </row>
    <row r="53" spans="1:9">
      <c r="A53" s="177" t="s">
        <v>159</v>
      </c>
      <c r="B53" s="178"/>
      <c r="C53" s="181"/>
      <c r="D53" s="401"/>
      <c r="E53" s="407"/>
      <c r="F53" s="401"/>
      <c r="G53" s="401"/>
    </row>
    <row r="54" spans="1:9" ht="28.8">
      <c r="A54" s="170" t="s">
        <v>18</v>
      </c>
      <c r="B54" s="171">
        <v>31346</v>
      </c>
      <c r="C54" s="172" t="s">
        <v>160</v>
      </c>
      <c r="D54" s="170" t="s">
        <v>99</v>
      </c>
      <c r="E54" s="404">
        <v>521</v>
      </c>
      <c r="F54" s="414">
        <f t="shared" ref="F54" si="15">+ROUND(,2)</f>
        <v>0</v>
      </c>
      <c r="G54" s="221">
        <f>+ROUND(E54*F54,2)</f>
        <v>0</v>
      </c>
    </row>
    <row r="55" spans="1:9">
      <c r="A55" s="177" t="s">
        <v>161</v>
      </c>
      <c r="B55" s="171"/>
      <c r="C55" s="172"/>
      <c r="D55" s="170"/>
      <c r="E55" s="404"/>
      <c r="F55" s="221"/>
      <c r="G55" s="221"/>
    </row>
    <row r="56" spans="1:9">
      <c r="A56" s="177" t="s">
        <v>162</v>
      </c>
      <c r="B56" s="171"/>
      <c r="C56" s="172"/>
      <c r="D56" s="170"/>
      <c r="E56" s="404"/>
      <c r="F56" s="221"/>
      <c r="G56" s="221"/>
      <c r="H56" s="440"/>
      <c r="I56" s="440"/>
    </row>
    <row r="57" spans="1:9" ht="43.2">
      <c r="A57" s="170" t="s">
        <v>19</v>
      </c>
      <c r="B57" s="171">
        <v>32283</v>
      </c>
      <c r="C57" s="172" t="s">
        <v>165</v>
      </c>
      <c r="D57" s="170"/>
      <c r="E57" s="404"/>
      <c r="F57" s="221"/>
      <c r="G57" s="221"/>
      <c r="H57" s="440"/>
    </row>
    <row r="58" spans="1:9">
      <c r="A58" s="170"/>
      <c r="B58" s="171"/>
      <c r="C58" s="172" t="s">
        <v>200</v>
      </c>
      <c r="D58" s="170" t="s">
        <v>99</v>
      </c>
      <c r="E58" s="404">
        <v>521</v>
      </c>
      <c r="F58" s="414">
        <f t="shared" ref="F58:F60" si="16">+ROUND(,2)</f>
        <v>0</v>
      </c>
      <c r="G58" s="221">
        <f t="shared" ref="G58:G60" si="17">+ROUND(E58*F58,2)</f>
        <v>0</v>
      </c>
      <c r="H58" s="440"/>
    </row>
    <row r="59" spans="1:9">
      <c r="A59" s="170"/>
      <c r="B59" s="171"/>
      <c r="C59" s="172" t="s">
        <v>201</v>
      </c>
      <c r="D59" s="170" t="s">
        <v>99</v>
      </c>
      <c r="E59" s="404">
        <v>217</v>
      </c>
      <c r="F59" s="414">
        <f t="shared" si="16"/>
        <v>0</v>
      </c>
      <c r="G59" s="221">
        <f t="shared" si="17"/>
        <v>0</v>
      </c>
    </row>
    <row r="60" spans="1:9">
      <c r="A60" s="170"/>
      <c r="B60" s="171"/>
      <c r="C60" s="172" t="s">
        <v>202</v>
      </c>
      <c r="D60" s="170" t="s">
        <v>99</v>
      </c>
      <c r="E60" s="404">
        <v>277</v>
      </c>
      <c r="F60" s="414">
        <f t="shared" si="16"/>
        <v>0</v>
      </c>
      <c r="G60" s="221">
        <f t="shared" si="17"/>
        <v>0</v>
      </c>
    </row>
    <row r="61" spans="1:9">
      <c r="A61" s="177" t="s">
        <v>166</v>
      </c>
      <c r="B61" s="171"/>
      <c r="C61" s="172"/>
      <c r="D61" s="170"/>
      <c r="E61" s="404"/>
      <c r="F61" s="221"/>
      <c r="G61" s="221"/>
      <c r="H61" s="440"/>
    </row>
    <row r="62" spans="1:9">
      <c r="A62" s="177" t="s">
        <v>171</v>
      </c>
      <c r="B62" s="178"/>
      <c r="C62" s="181"/>
      <c r="D62" s="170"/>
      <c r="E62" s="404"/>
      <c r="F62" s="221"/>
      <c r="G62" s="221"/>
    </row>
    <row r="63" spans="1:9">
      <c r="A63" s="170" t="s">
        <v>115</v>
      </c>
      <c r="B63" s="171">
        <v>36134</v>
      </c>
      <c r="C63" s="172" t="s">
        <v>203</v>
      </c>
      <c r="D63" s="170" t="s">
        <v>62</v>
      </c>
      <c r="E63" s="221">
        <v>10</v>
      </c>
      <c r="F63" s="414">
        <f t="shared" ref="F63" si="18">+ROUND(,2)</f>
        <v>0</v>
      </c>
      <c r="G63" s="221">
        <f>+ROUND(E63*F63,2)</f>
        <v>0</v>
      </c>
      <c r="H63" s="288"/>
      <c r="I63" s="440"/>
    </row>
    <row r="64" spans="1:9">
      <c r="A64" s="238" t="s">
        <v>8</v>
      </c>
      <c r="B64" s="230"/>
      <c r="C64" s="242"/>
      <c r="D64" s="402"/>
      <c r="E64" s="408"/>
      <c r="F64" s="402"/>
      <c r="G64" s="402"/>
    </row>
    <row r="65" spans="1:17" ht="28.8">
      <c r="A65" s="170" t="s">
        <v>17</v>
      </c>
      <c r="B65" s="171"/>
      <c r="C65" s="390" t="s">
        <v>432</v>
      </c>
      <c r="D65" s="170" t="s">
        <v>88</v>
      </c>
      <c r="E65" s="221">
        <v>59.2</v>
      </c>
      <c r="F65" s="414">
        <f t="shared" ref="F65" si="19">+ROUND(,2)</f>
        <v>0</v>
      </c>
      <c r="G65" s="221">
        <f>+ROUND(E65*F65,2)</f>
        <v>0</v>
      </c>
    </row>
    <row r="66" spans="1:17">
      <c r="A66" s="238" t="s">
        <v>317</v>
      </c>
      <c r="B66" s="230"/>
      <c r="C66" s="242"/>
      <c r="D66" s="402"/>
      <c r="E66" s="408"/>
      <c r="F66" s="402"/>
      <c r="G66" s="402"/>
    </row>
    <row r="67" spans="1:17">
      <c r="A67" s="177" t="s">
        <v>9</v>
      </c>
      <c r="B67" s="171"/>
      <c r="C67" s="194"/>
      <c r="D67" s="401"/>
      <c r="E67" s="409"/>
      <c r="F67" s="401"/>
      <c r="G67" s="401"/>
    </row>
    <row r="68" spans="1:17">
      <c r="A68" s="177" t="s">
        <v>184</v>
      </c>
      <c r="B68" s="171"/>
      <c r="C68" s="172"/>
      <c r="D68" s="170"/>
      <c r="E68" s="221"/>
      <c r="F68" s="221"/>
      <c r="G68" s="221"/>
    </row>
    <row r="69" spans="1:17" ht="59.4">
      <c r="A69" s="170" t="s">
        <v>17</v>
      </c>
      <c r="B69" s="171">
        <v>62123</v>
      </c>
      <c r="C69" s="172" t="s">
        <v>318</v>
      </c>
      <c r="D69" s="170"/>
      <c r="E69" s="221"/>
      <c r="F69" s="221"/>
      <c r="G69" s="221"/>
    </row>
    <row r="70" spans="1:17">
      <c r="A70" s="170"/>
      <c r="B70" s="171"/>
      <c r="C70" s="172" t="s">
        <v>204</v>
      </c>
      <c r="D70" s="170" t="s">
        <v>92</v>
      </c>
      <c r="E70" s="221">
        <v>155</v>
      </c>
      <c r="F70" s="414">
        <f t="shared" ref="F70:F71" si="20">+ROUND(,2)</f>
        <v>0</v>
      </c>
      <c r="G70" s="221">
        <f t="shared" ref="G70:G71" si="21">+ROUND(E70*F70,2)</f>
        <v>0</v>
      </c>
    </row>
    <row r="71" spans="1:17">
      <c r="A71" s="170"/>
      <c r="B71" s="171"/>
      <c r="C71" s="172" t="s">
        <v>205</v>
      </c>
      <c r="D71" s="170" t="s">
        <v>92</v>
      </c>
      <c r="E71" s="221">
        <v>310</v>
      </c>
      <c r="F71" s="414">
        <f t="shared" si="20"/>
        <v>0</v>
      </c>
      <c r="G71" s="221">
        <f t="shared" si="21"/>
        <v>0</v>
      </c>
    </row>
    <row r="72" spans="1:17">
      <c r="A72" s="170"/>
      <c r="B72" s="171"/>
      <c r="C72" s="172"/>
      <c r="D72" s="170"/>
      <c r="E72" s="221"/>
      <c r="F72" s="221"/>
      <c r="G72" s="221"/>
    </row>
    <row r="73" spans="1:17" ht="43.2">
      <c r="A73" s="170" t="s">
        <v>18</v>
      </c>
      <c r="B73" s="171">
        <v>62253</v>
      </c>
      <c r="C73" s="172" t="s">
        <v>206</v>
      </c>
      <c r="D73" s="170" t="s">
        <v>92</v>
      </c>
      <c r="E73" s="221">
        <v>27</v>
      </c>
      <c r="F73" s="414">
        <f t="shared" ref="F73" si="22">+ROUND(,2)</f>
        <v>0</v>
      </c>
      <c r="G73" s="221">
        <f>+ROUND(E73*F73,2)</f>
        <v>0</v>
      </c>
    </row>
    <row r="74" spans="1:17">
      <c r="A74" s="177" t="s">
        <v>191</v>
      </c>
      <c r="B74" s="171"/>
      <c r="C74" s="172"/>
      <c r="D74" s="170"/>
      <c r="E74" s="221"/>
      <c r="F74" s="221"/>
      <c r="G74" s="221"/>
    </row>
    <row r="75" spans="1:17" ht="28.8">
      <c r="A75" s="170" t="s">
        <v>19</v>
      </c>
      <c r="B75" s="171">
        <v>64001</v>
      </c>
      <c r="C75" s="172" t="s">
        <v>207</v>
      </c>
      <c r="D75" s="403" t="s">
        <v>92</v>
      </c>
      <c r="E75" s="221">
        <v>60.9</v>
      </c>
      <c r="F75" s="414">
        <f t="shared" ref="F75:F76" si="23">+ROUND(,2)</f>
        <v>0</v>
      </c>
      <c r="G75" s="221">
        <f>+ROUND(E75*F75,2)</f>
        <v>0</v>
      </c>
      <c r="J75" s="366"/>
      <c r="K75" s="366"/>
      <c r="L75" s="366"/>
      <c r="M75" s="366"/>
      <c r="N75" s="366"/>
      <c r="O75" s="366"/>
      <c r="P75" s="366"/>
      <c r="Q75" s="366"/>
    </row>
    <row r="76" spans="1:17" ht="57.6">
      <c r="A76" s="170" t="s">
        <v>115</v>
      </c>
      <c r="B76" s="171">
        <v>64002</v>
      </c>
      <c r="C76" s="172" t="s">
        <v>192</v>
      </c>
      <c r="D76" s="403" t="s">
        <v>92</v>
      </c>
      <c r="E76" s="221">
        <v>130</v>
      </c>
      <c r="F76" s="414">
        <f t="shared" si="23"/>
        <v>0</v>
      </c>
      <c r="G76" s="221">
        <f>+ROUND(E76*F76,2)</f>
        <v>0</v>
      </c>
      <c r="H76" s="288"/>
    </row>
    <row r="77" spans="1:17">
      <c r="B77" s="21"/>
      <c r="G77" s="30"/>
    </row>
    <row r="78" spans="1:17">
      <c r="A78" s="31"/>
    </row>
    <row r="79" spans="1:17">
      <c r="A79" s="26"/>
      <c r="G79" s="15"/>
    </row>
    <row r="80" spans="1:17">
      <c r="A80" s="26"/>
      <c r="C80" s="15"/>
      <c r="D80" s="15"/>
      <c r="E80" s="15"/>
      <c r="F80" s="15"/>
      <c r="G80" s="15"/>
    </row>
    <row r="81" spans="1:12">
      <c r="A81" s="26"/>
      <c r="C81" s="15"/>
      <c r="D81" s="15"/>
      <c r="E81" s="15"/>
      <c r="F81" s="15"/>
      <c r="G81" s="15"/>
    </row>
    <row r="82" spans="1:12">
      <c r="A82" s="26"/>
      <c r="C82" s="27"/>
      <c r="D82" s="15"/>
      <c r="E82" s="15"/>
      <c r="F82" s="15"/>
      <c r="G82" s="15"/>
    </row>
    <row r="83" spans="1:12">
      <c r="C83" s="27"/>
      <c r="D83" s="15"/>
      <c r="E83" s="15"/>
      <c r="F83" s="15"/>
      <c r="G83" s="15"/>
    </row>
    <row r="84" spans="1:12">
      <c r="C84" s="27"/>
      <c r="D84" s="15"/>
      <c r="E84" s="15"/>
      <c r="F84" s="15"/>
      <c r="G84" s="15"/>
    </row>
    <row r="85" spans="1:12">
      <c r="C85" s="27"/>
      <c r="D85" s="15"/>
      <c r="E85" s="15"/>
      <c r="F85" s="15"/>
    </row>
    <row r="86" spans="1:12">
      <c r="C86" s="27"/>
      <c r="D86" s="15"/>
      <c r="E86" s="15"/>
      <c r="F86" s="15"/>
    </row>
    <row r="89" spans="1:12">
      <c r="C89" s="21"/>
    </row>
    <row r="90" spans="1:12">
      <c r="C90" s="25"/>
    </row>
    <row r="91" spans="1:12">
      <c r="G91" s="15"/>
    </row>
    <row r="92" spans="1:12">
      <c r="G92" s="15"/>
    </row>
    <row r="93" spans="1:12">
      <c r="C93" s="26"/>
      <c r="D93" s="27"/>
      <c r="E93" s="27"/>
      <c r="F93" s="15"/>
      <c r="G93" s="15"/>
    </row>
    <row r="94" spans="1:12" s="27" customFormat="1">
      <c r="A94" s="28"/>
      <c r="B94" s="32"/>
      <c r="C94" s="26"/>
      <c r="F94" s="15"/>
      <c r="H94" s="438"/>
      <c r="I94" s="438"/>
      <c r="J94" s="15"/>
      <c r="K94" s="15"/>
      <c r="L94" s="15"/>
    </row>
    <row r="95" spans="1:12" s="27" customFormat="1">
      <c r="A95" s="28"/>
      <c r="B95" s="32"/>
      <c r="C95" s="26"/>
      <c r="F95" s="15"/>
      <c r="H95" s="438"/>
      <c r="I95" s="438"/>
      <c r="J95" s="15"/>
      <c r="K95" s="15"/>
      <c r="L95" s="15"/>
    </row>
  </sheetData>
  <mergeCells count="1">
    <mergeCell ref="B1:G1"/>
  </mergeCells>
  <pageMargins left="1.1811023622047245" right="0.39370078740157483" top="0.98425196850393704" bottom="0.98425196850393704" header="0.51181102362204722" footer="0.51181102362204722"/>
  <pageSetup paperSize="9" scale="90" firstPageNumber="0" orientation="portrait" horizontalDpi="300" verticalDpi="300" r:id="rId1"/>
  <headerFooter alignWithMargins="0">
    <oddFooter>&amp;CStran &amp;P</oddFooter>
  </headerFooter>
  <rowBreaks count="6" manualBreakCount="6">
    <brk id="1" max="16383" man="1"/>
    <brk id="16" max="16383" man="1"/>
    <brk id="30" max="16383" man="1"/>
    <brk id="48" max="16383" man="1"/>
    <brk id="66" max="16383" man="1"/>
    <brk id="8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A1:N603"/>
  <sheetViews>
    <sheetView zoomScaleNormal="100" zoomScaleSheetLayoutView="100" workbookViewId="0">
      <selection activeCell="K21" sqref="K21"/>
    </sheetView>
  </sheetViews>
  <sheetFormatPr defaultRowHeight="14.4"/>
  <cols>
    <col min="1" max="2" width="7.6640625" style="63" customWidth="1"/>
    <col min="3" max="3" width="42.6640625" style="28" customWidth="1"/>
    <col min="4" max="5" width="8.6640625" style="28" customWidth="1"/>
    <col min="6" max="7" width="14.6640625" style="28" customWidth="1"/>
    <col min="8" max="8" width="19" style="115" bestFit="1" customWidth="1"/>
    <col min="9" max="9" width="8.88671875" style="115"/>
    <col min="10" max="258" width="8.88671875" style="28"/>
    <col min="259" max="259" width="3.6640625" style="28" customWidth="1"/>
    <col min="260" max="260" width="34.6640625" style="28" customWidth="1"/>
    <col min="261" max="261" width="7.88671875" style="28" customWidth="1"/>
    <col min="262" max="262" width="16.6640625" style="28" customWidth="1"/>
    <col min="263" max="263" width="15.6640625" style="28" customWidth="1"/>
    <col min="264" max="514" width="8.88671875" style="28"/>
    <col min="515" max="515" width="3.6640625" style="28" customWidth="1"/>
    <col min="516" max="516" width="34.6640625" style="28" customWidth="1"/>
    <col min="517" max="517" width="7.88671875" style="28" customWidth="1"/>
    <col min="518" max="518" width="16.6640625" style="28" customWidth="1"/>
    <col min="519" max="519" width="15.6640625" style="28" customWidth="1"/>
    <col min="520" max="770" width="8.88671875" style="28"/>
    <col min="771" max="771" width="3.6640625" style="28" customWidth="1"/>
    <col min="772" max="772" width="34.6640625" style="28" customWidth="1"/>
    <col min="773" max="773" width="7.88671875" style="28" customWidth="1"/>
    <col min="774" max="774" width="16.6640625" style="28" customWidth="1"/>
    <col min="775" max="775" width="15.6640625" style="28" customWidth="1"/>
    <col min="776" max="1026" width="8.88671875" style="28"/>
    <col min="1027" max="1027" width="3.6640625" style="28" customWidth="1"/>
    <col min="1028" max="1028" width="34.6640625" style="28" customWidth="1"/>
    <col min="1029" max="1029" width="7.88671875" style="28" customWidth="1"/>
    <col min="1030" max="1030" width="16.6640625" style="28" customWidth="1"/>
    <col min="1031" max="1031" width="15.6640625" style="28" customWidth="1"/>
    <col min="1032" max="1282" width="8.88671875" style="28"/>
    <col min="1283" max="1283" width="3.6640625" style="28" customWidth="1"/>
    <col min="1284" max="1284" width="34.6640625" style="28" customWidth="1"/>
    <col min="1285" max="1285" width="7.88671875" style="28" customWidth="1"/>
    <col min="1286" max="1286" width="16.6640625" style="28" customWidth="1"/>
    <col min="1287" max="1287" width="15.6640625" style="28" customWidth="1"/>
    <col min="1288" max="1538" width="8.88671875" style="28"/>
    <col min="1539" max="1539" width="3.6640625" style="28" customWidth="1"/>
    <col min="1540" max="1540" width="34.6640625" style="28" customWidth="1"/>
    <col min="1541" max="1541" width="7.88671875" style="28" customWidth="1"/>
    <col min="1542" max="1542" width="16.6640625" style="28" customWidth="1"/>
    <col min="1543" max="1543" width="15.6640625" style="28" customWidth="1"/>
    <col min="1544" max="1794" width="8.88671875" style="28"/>
    <col min="1795" max="1795" width="3.6640625" style="28" customWidth="1"/>
    <col min="1796" max="1796" width="34.6640625" style="28" customWidth="1"/>
    <col min="1797" max="1797" width="7.88671875" style="28" customWidth="1"/>
    <col min="1798" max="1798" width="16.6640625" style="28" customWidth="1"/>
    <col min="1799" max="1799" width="15.6640625" style="28" customWidth="1"/>
    <col min="1800" max="2050" width="8.88671875" style="28"/>
    <col min="2051" max="2051" width="3.6640625" style="28" customWidth="1"/>
    <col min="2052" max="2052" width="34.6640625" style="28" customWidth="1"/>
    <col min="2053" max="2053" width="7.88671875" style="28" customWidth="1"/>
    <col min="2054" max="2054" width="16.6640625" style="28" customWidth="1"/>
    <col min="2055" max="2055" width="15.6640625" style="28" customWidth="1"/>
    <col min="2056" max="2306" width="8.88671875" style="28"/>
    <col min="2307" max="2307" width="3.6640625" style="28" customWidth="1"/>
    <col min="2308" max="2308" width="34.6640625" style="28" customWidth="1"/>
    <col min="2309" max="2309" width="7.88671875" style="28" customWidth="1"/>
    <col min="2310" max="2310" width="16.6640625" style="28" customWidth="1"/>
    <col min="2311" max="2311" width="15.6640625" style="28" customWidth="1"/>
    <col min="2312" max="2562" width="8.88671875" style="28"/>
    <col min="2563" max="2563" width="3.6640625" style="28" customWidth="1"/>
    <col min="2564" max="2564" width="34.6640625" style="28" customWidth="1"/>
    <col min="2565" max="2565" width="7.88671875" style="28" customWidth="1"/>
    <col min="2566" max="2566" width="16.6640625" style="28" customWidth="1"/>
    <col min="2567" max="2567" width="15.6640625" style="28" customWidth="1"/>
    <col min="2568" max="2818" width="8.88671875" style="28"/>
    <col min="2819" max="2819" width="3.6640625" style="28" customWidth="1"/>
    <col min="2820" max="2820" width="34.6640625" style="28" customWidth="1"/>
    <col min="2821" max="2821" width="7.88671875" style="28" customWidth="1"/>
    <col min="2822" max="2822" width="16.6640625" style="28" customWidth="1"/>
    <col min="2823" max="2823" width="15.6640625" style="28" customWidth="1"/>
    <col min="2824" max="3074" width="8.88671875" style="28"/>
    <col min="3075" max="3075" width="3.6640625" style="28" customWidth="1"/>
    <col min="3076" max="3076" width="34.6640625" style="28" customWidth="1"/>
    <col min="3077" max="3077" width="7.88671875" style="28" customWidth="1"/>
    <col min="3078" max="3078" width="16.6640625" style="28" customWidth="1"/>
    <col min="3079" max="3079" width="15.6640625" style="28" customWidth="1"/>
    <col min="3080" max="3330" width="8.88671875" style="28"/>
    <col min="3331" max="3331" width="3.6640625" style="28" customWidth="1"/>
    <col min="3332" max="3332" width="34.6640625" style="28" customWidth="1"/>
    <col min="3333" max="3333" width="7.88671875" style="28" customWidth="1"/>
    <col min="3334" max="3334" width="16.6640625" style="28" customWidth="1"/>
    <col min="3335" max="3335" width="15.6640625" style="28" customWidth="1"/>
    <col min="3336" max="3586" width="8.88671875" style="28"/>
    <col min="3587" max="3587" width="3.6640625" style="28" customWidth="1"/>
    <col min="3588" max="3588" width="34.6640625" style="28" customWidth="1"/>
    <col min="3589" max="3589" width="7.88671875" style="28" customWidth="1"/>
    <col min="3590" max="3590" width="16.6640625" style="28" customWidth="1"/>
    <col min="3591" max="3591" width="15.6640625" style="28" customWidth="1"/>
    <col min="3592" max="3842" width="8.88671875" style="28"/>
    <col min="3843" max="3843" width="3.6640625" style="28" customWidth="1"/>
    <col min="3844" max="3844" width="34.6640625" style="28" customWidth="1"/>
    <col min="3845" max="3845" width="7.88671875" style="28" customWidth="1"/>
    <col min="3846" max="3846" width="16.6640625" style="28" customWidth="1"/>
    <col min="3847" max="3847" width="15.6640625" style="28" customWidth="1"/>
    <col min="3848" max="4098" width="8.88671875" style="28"/>
    <col min="4099" max="4099" width="3.6640625" style="28" customWidth="1"/>
    <col min="4100" max="4100" width="34.6640625" style="28" customWidth="1"/>
    <col min="4101" max="4101" width="7.88671875" style="28" customWidth="1"/>
    <col min="4102" max="4102" width="16.6640625" style="28" customWidth="1"/>
    <col min="4103" max="4103" width="15.6640625" style="28" customWidth="1"/>
    <col min="4104" max="4354" width="8.88671875" style="28"/>
    <col min="4355" max="4355" width="3.6640625" style="28" customWidth="1"/>
    <col min="4356" max="4356" width="34.6640625" style="28" customWidth="1"/>
    <col min="4357" max="4357" width="7.88671875" style="28" customWidth="1"/>
    <col min="4358" max="4358" width="16.6640625" style="28" customWidth="1"/>
    <col min="4359" max="4359" width="15.6640625" style="28" customWidth="1"/>
    <col min="4360" max="4610" width="8.88671875" style="28"/>
    <col min="4611" max="4611" width="3.6640625" style="28" customWidth="1"/>
    <col min="4612" max="4612" width="34.6640625" style="28" customWidth="1"/>
    <col min="4613" max="4613" width="7.88671875" style="28" customWidth="1"/>
    <col min="4614" max="4614" width="16.6640625" style="28" customWidth="1"/>
    <col min="4615" max="4615" width="15.6640625" style="28" customWidth="1"/>
    <col min="4616" max="4866" width="8.88671875" style="28"/>
    <col min="4867" max="4867" width="3.6640625" style="28" customWidth="1"/>
    <col min="4868" max="4868" width="34.6640625" style="28" customWidth="1"/>
    <col min="4869" max="4869" width="7.88671875" style="28" customWidth="1"/>
    <col min="4870" max="4870" width="16.6640625" style="28" customWidth="1"/>
    <col min="4871" max="4871" width="15.6640625" style="28" customWidth="1"/>
    <col min="4872" max="5122" width="8.88671875" style="28"/>
    <col min="5123" max="5123" width="3.6640625" style="28" customWidth="1"/>
    <col min="5124" max="5124" width="34.6640625" style="28" customWidth="1"/>
    <col min="5125" max="5125" width="7.88671875" style="28" customWidth="1"/>
    <col min="5126" max="5126" width="16.6640625" style="28" customWidth="1"/>
    <col min="5127" max="5127" width="15.6640625" style="28" customWidth="1"/>
    <col min="5128" max="5378" width="8.88671875" style="28"/>
    <col min="5379" max="5379" width="3.6640625" style="28" customWidth="1"/>
    <col min="5380" max="5380" width="34.6640625" style="28" customWidth="1"/>
    <col min="5381" max="5381" width="7.88671875" style="28" customWidth="1"/>
    <col min="5382" max="5382" width="16.6640625" style="28" customWidth="1"/>
    <col min="5383" max="5383" width="15.6640625" style="28" customWidth="1"/>
    <col min="5384" max="5634" width="8.88671875" style="28"/>
    <col min="5635" max="5635" width="3.6640625" style="28" customWidth="1"/>
    <col min="5636" max="5636" width="34.6640625" style="28" customWidth="1"/>
    <col min="5637" max="5637" width="7.88671875" style="28" customWidth="1"/>
    <col min="5638" max="5638" width="16.6640625" style="28" customWidth="1"/>
    <col min="5639" max="5639" width="15.6640625" style="28" customWidth="1"/>
    <col min="5640" max="5890" width="8.88671875" style="28"/>
    <col min="5891" max="5891" width="3.6640625" style="28" customWidth="1"/>
    <col min="5892" max="5892" width="34.6640625" style="28" customWidth="1"/>
    <col min="5893" max="5893" width="7.88671875" style="28" customWidth="1"/>
    <col min="5894" max="5894" width="16.6640625" style="28" customWidth="1"/>
    <col min="5895" max="5895" width="15.6640625" style="28" customWidth="1"/>
    <col min="5896" max="6146" width="8.88671875" style="28"/>
    <col min="6147" max="6147" width="3.6640625" style="28" customWidth="1"/>
    <col min="6148" max="6148" width="34.6640625" style="28" customWidth="1"/>
    <col min="6149" max="6149" width="7.88671875" style="28" customWidth="1"/>
    <col min="6150" max="6150" width="16.6640625" style="28" customWidth="1"/>
    <col min="6151" max="6151" width="15.6640625" style="28" customWidth="1"/>
    <col min="6152" max="6402" width="8.88671875" style="28"/>
    <col min="6403" max="6403" width="3.6640625" style="28" customWidth="1"/>
    <col min="6404" max="6404" width="34.6640625" style="28" customWidth="1"/>
    <col min="6405" max="6405" width="7.88671875" style="28" customWidth="1"/>
    <col min="6406" max="6406" width="16.6640625" style="28" customWidth="1"/>
    <col min="6407" max="6407" width="15.6640625" style="28" customWidth="1"/>
    <col min="6408" max="6658" width="8.88671875" style="28"/>
    <col min="6659" max="6659" width="3.6640625" style="28" customWidth="1"/>
    <col min="6660" max="6660" width="34.6640625" style="28" customWidth="1"/>
    <col min="6661" max="6661" width="7.88671875" style="28" customWidth="1"/>
    <col min="6662" max="6662" width="16.6640625" style="28" customWidth="1"/>
    <col min="6663" max="6663" width="15.6640625" style="28" customWidth="1"/>
    <col min="6664" max="6914" width="8.88671875" style="28"/>
    <col min="6915" max="6915" width="3.6640625" style="28" customWidth="1"/>
    <col min="6916" max="6916" width="34.6640625" style="28" customWidth="1"/>
    <col min="6917" max="6917" width="7.88671875" style="28" customWidth="1"/>
    <col min="6918" max="6918" width="16.6640625" style="28" customWidth="1"/>
    <col min="6919" max="6919" width="15.6640625" style="28" customWidth="1"/>
    <col min="6920" max="7170" width="8.88671875" style="28"/>
    <col min="7171" max="7171" width="3.6640625" style="28" customWidth="1"/>
    <col min="7172" max="7172" width="34.6640625" style="28" customWidth="1"/>
    <col min="7173" max="7173" width="7.88671875" style="28" customWidth="1"/>
    <col min="7174" max="7174" width="16.6640625" style="28" customWidth="1"/>
    <col min="7175" max="7175" width="15.6640625" style="28" customWidth="1"/>
    <col min="7176" max="7426" width="8.88671875" style="28"/>
    <col min="7427" max="7427" width="3.6640625" style="28" customWidth="1"/>
    <col min="7428" max="7428" width="34.6640625" style="28" customWidth="1"/>
    <col min="7429" max="7429" width="7.88671875" style="28" customWidth="1"/>
    <col min="7430" max="7430" width="16.6640625" style="28" customWidth="1"/>
    <col min="7431" max="7431" width="15.6640625" style="28" customWidth="1"/>
    <col min="7432" max="7682" width="8.88671875" style="28"/>
    <col min="7683" max="7683" width="3.6640625" style="28" customWidth="1"/>
    <col min="7684" max="7684" width="34.6640625" style="28" customWidth="1"/>
    <col min="7685" max="7685" width="7.88671875" style="28" customWidth="1"/>
    <col min="7686" max="7686" width="16.6640625" style="28" customWidth="1"/>
    <col min="7687" max="7687" width="15.6640625" style="28" customWidth="1"/>
    <col min="7688" max="7938" width="8.88671875" style="28"/>
    <col min="7939" max="7939" width="3.6640625" style="28" customWidth="1"/>
    <col min="7940" max="7940" width="34.6640625" style="28" customWidth="1"/>
    <col min="7941" max="7941" width="7.88671875" style="28" customWidth="1"/>
    <col min="7942" max="7942" width="16.6640625" style="28" customWidth="1"/>
    <col min="7943" max="7943" width="15.6640625" style="28" customWidth="1"/>
    <col min="7944" max="8194" width="8.88671875" style="28"/>
    <col min="8195" max="8195" width="3.6640625" style="28" customWidth="1"/>
    <col min="8196" max="8196" width="34.6640625" style="28" customWidth="1"/>
    <col min="8197" max="8197" width="7.88671875" style="28" customWidth="1"/>
    <col min="8198" max="8198" width="16.6640625" style="28" customWidth="1"/>
    <col min="8199" max="8199" width="15.6640625" style="28" customWidth="1"/>
    <col min="8200" max="8450" width="8.88671875" style="28"/>
    <col min="8451" max="8451" width="3.6640625" style="28" customWidth="1"/>
    <col min="8452" max="8452" width="34.6640625" style="28" customWidth="1"/>
    <col min="8453" max="8453" width="7.88671875" style="28" customWidth="1"/>
    <col min="8454" max="8454" width="16.6640625" style="28" customWidth="1"/>
    <col min="8455" max="8455" width="15.6640625" style="28" customWidth="1"/>
    <col min="8456" max="8706" width="8.88671875" style="28"/>
    <col min="8707" max="8707" width="3.6640625" style="28" customWidth="1"/>
    <col min="8708" max="8708" width="34.6640625" style="28" customWidth="1"/>
    <col min="8709" max="8709" width="7.88671875" style="28" customWidth="1"/>
    <col min="8710" max="8710" width="16.6640625" style="28" customWidth="1"/>
    <col min="8711" max="8711" width="15.6640625" style="28" customWidth="1"/>
    <col min="8712" max="8962" width="8.88671875" style="28"/>
    <col min="8963" max="8963" width="3.6640625" style="28" customWidth="1"/>
    <col min="8964" max="8964" width="34.6640625" style="28" customWidth="1"/>
    <col min="8965" max="8965" width="7.88671875" style="28" customWidth="1"/>
    <col min="8966" max="8966" width="16.6640625" style="28" customWidth="1"/>
    <col min="8967" max="8967" width="15.6640625" style="28" customWidth="1"/>
    <col min="8968" max="9218" width="8.88671875" style="28"/>
    <col min="9219" max="9219" width="3.6640625" style="28" customWidth="1"/>
    <col min="9220" max="9220" width="34.6640625" style="28" customWidth="1"/>
    <col min="9221" max="9221" width="7.88671875" style="28" customWidth="1"/>
    <col min="9222" max="9222" width="16.6640625" style="28" customWidth="1"/>
    <col min="9223" max="9223" width="15.6640625" style="28" customWidth="1"/>
    <col min="9224" max="9474" width="8.88671875" style="28"/>
    <col min="9475" max="9475" width="3.6640625" style="28" customWidth="1"/>
    <col min="9476" max="9476" width="34.6640625" style="28" customWidth="1"/>
    <col min="9477" max="9477" width="7.88671875" style="28" customWidth="1"/>
    <col min="9478" max="9478" width="16.6640625" style="28" customWidth="1"/>
    <col min="9479" max="9479" width="15.6640625" style="28" customWidth="1"/>
    <col min="9480" max="9730" width="8.88671875" style="28"/>
    <col min="9731" max="9731" width="3.6640625" style="28" customWidth="1"/>
    <col min="9732" max="9732" width="34.6640625" style="28" customWidth="1"/>
    <col min="9733" max="9733" width="7.88671875" style="28" customWidth="1"/>
    <col min="9734" max="9734" width="16.6640625" style="28" customWidth="1"/>
    <col min="9735" max="9735" width="15.6640625" style="28" customWidth="1"/>
    <col min="9736" max="9986" width="8.88671875" style="28"/>
    <col min="9987" max="9987" width="3.6640625" style="28" customWidth="1"/>
    <col min="9988" max="9988" width="34.6640625" style="28" customWidth="1"/>
    <col min="9989" max="9989" width="7.88671875" style="28" customWidth="1"/>
    <col min="9990" max="9990" width="16.6640625" style="28" customWidth="1"/>
    <col min="9991" max="9991" width="15.6640625" style="28" customWidth="1"/>
    <col min="9992" max="10242" width="8.88671875" style="28"/>
    <col min="10243" max="10243" width="3.6640625" style="28" customWidth="1"/>
    <col min="10244" max="10244" width="34.6640625" style="28" customWidth="1"/>
    <col min="10245" max="10245" width="7.88671875" style="28" customWidth="1"/>
    <col min="10246" max="10246" width="16.6640625" style="28" customWidth="1"/>
    <col min="10247" max="10247" width="15.6640625" style="28" customWidth="1"/>
    <col min="10248" max="10498" width="8.88671875" style="28"/>
    <col min="10499" max="10499" width="3.6640625" style="28" customWidth="1"/>
    <col min="10500" max="10500" width="34.6640625" style="28" customWidth="1"/>
    <col min="10501" max="10501" width="7.88671875" style="28" customWidth="1"/>
    <col min="10502" max="10502" width="16.6640625" style="28" customWidth="1"/>
    <col min="10503" max="10503" width="15.6640625" style="28" customWidth="1"/>
    <col min="10504" max="10754" width="8.88671875" style="28"/>
    <col min="10755" max="10755" width="3.6640625" style="28" customWidth="1"/>
    <col min="10756" max="10756" width="34.6640625" style="28" customWidth="1"/>
    <col min="10757" max="10757" width="7.88671875" style="28" customWidth="1"/>
    <col min="10758" max="10758" width="16.6640625" style="28" customWidth="1"/>
    <col min="10759" max="10759" width="15.6640625" style="28" customWidth="1"/>
    <col min="10760" max="11010" width="8.88671875" style="28"/>
    <col min="11011" max="11011" width="3.6640625" style="28" customWidth="1"/>
    <col min="11012" max="11012" width="34.6640625" style="28" customWidth="1"/>
    <col min="11013" max="11013" width="7.88671875" style="28" customWidth="1"/>
    <col min="11014" max="11014" width="16.6640625" style="28" customWidth="1"/>
    <col min="11015" max="11015" width="15.6640625" style="28" customWidth="1"/>
    <col min="11016" max="11266" width="8.88671875" style="28"/>
    <col min="11267" max="11267" width="3.6640625" style="28" customWidth="1"/>
    <col min="11268" max="11268" width="34.6640625" style="28" customWidth="1"/>
    <col min="11269" max="11269" width="7.88671875" style="28" customWidth="1"/>
    <col min="11270" max="11270" width="16.6640625" style="28" customWidth="1"/>
    <col min="11271" max="11271" width="15.6640625" style="28" customWidth="1"/>
    <col min="11272" max="11522" width="8.88671875" style="28"/>
    <col min="11523" max="11523" width="3.6640625" style="28" customWidth="1"/>
    <col min="11524" max="11524" width="34.6640625" style="28" customWidth="1"/>
    <col min="11525" max="11525" width="7.88671875" style="28" customWidth="1"/>
    <col min="11526" max="11526" width="16.6640625" style="28" customWidth="1"/>
    <col min="11527" max="11527" width="15.6640625" style="28" customWidth="1"/>
    <col min="11528" max="11778" width="8.88671875" style="28"/>
    <col min="11779" max="11779" width="3.6640625" style="28" customWidth="1"/>
    <col min="11780" max="11780" width="34.6640625" style="28" customWidth="1"/>
    <col min="11781" max="11781" width="7.88671875" style="28" customWidth="1"/>
    <col min="11782" max="11782" width="16.6640625" style="28" customWidth="1"/>
    <col min="11783" max="11783" width="15.6640625" style="28" customWidth="1"/>
    <col min="11784" max="12034" width="8.88671875" style="28"/>
    <col min="12035" max="12035" width="3.6640625" style="28" customWidth="1"/>
    <col min="12036" max="12036" width="34.6640625" style="28" customWidth="1"/>
    <col min="12037" max="12037" width="7.88671875" style="28" customWidth="1"/>
    <col min="12038" max="12038" width="16.6640625" style="28" customWidth="1"/>
    <col min="12039" max="12039" width="15.6640625" style="28" customWidth="1"/>
    <col min="12040" max="12290" width="8.88671875" style="28"/>
    <col min="12291" max="12291" width="3.6640625" style="28" customWidth="1"/>
    <col min="12292" max="12292" width="34.6640625" style="28" customWidth="1"/>
    <col min="12293" max="12293" width="7.88671875" style="28" customWidth="1"/>
    <col min="12294" max="12294" width="16.6640625" style="28" customWidth="1"/>
    <col min="12295" max="12295" width="15.6640625" style="28" customWidth="1"/>
    <col min="12296" max="12546" width="8.88671875" style="28"/>
    <col min="12547" max="12547" width="3.6640625" style="28" customWidth="1"/>
    <col min="12548" max="12548" width="34.6640625" style="28" customWidth="1"/>
    <col min="12549" max="12549" width="7.88671875" style="28" customWidth="1"/>
    <col min="12550" max="12550" width="16.6640625" style="28" customWidth="1"/>
    <col min="12551" max="12551" width="15.6640625" style="28" customWidth="1"/>
    <col min="12552" max="12802" width="8.88671875" style="28"/>
    <col min="12803" max="12803" width="3.6640625" style="28" customWidth="1"/>
    <col min="12804" max="12804" width="34.6640625" style="28" customWidth="1"/>
    <col min="12805" max="12805" width="7.88671875" style="28" customWidth="1"/>
    <col min="12806" max="12806" width="16.6640625" style="28" customWidth="1"/>
    <col min="12807" max="12807" width="15.6640625" style="28" customWidth="1"/>
    <col min="12808" max="13058" width="8.88671875" style="28"/>
    <col min="13059" max="13059" width="3.6640625" style="28" customWidth="1"/>
    <col min="13060" max="13060" width="34.6640625" style="28" customWidth="1"/>
    <col min="13061" max="13061" width="7.88671875" style="28" customWidth="1"/>
    <col min="13062" max="13062" width="16.6640625" style="28" customWidth="1"/>
    <col min="13063" max="13063" width="15.6640625" style="28" customWidth="1"/>
    <col min="13064" max="13314" width="8.88671875" style="28"/>
    <col min="13315" max="13315" width="3.6640625" style="28" customWidth="1"/>
    <col min="13316" max="13316" width="34.6640625" style="28" customWidth="1"/>
    <col min="13317" max="13317" width="7.88671875" style="28" customWidth="1"/>
    <col min="13318" max="13318" width="16.6640625" style="28" customWidth="1"/>
    <col min="13319" max="13319" width="15.6640625" style="28" customWidth="1"/>
    <col min="13320" max="13570" width="8.88671875" style="28"/>
    <col min="13571" max="13571" width="3.6640625" style="28" customWidth="1"/>
    <col min="13572" max="13572" width="34.6640625" style="28" customWidth="1"/>
    <col min="13573" max="13573" width="7.88671875" style="28" customWidth="1"/>
    <col min="13574" max="13574" width="16.6640625" style="28" customWidth="1"/>
    <col min="13575" max="13575" width="15.6640625" style="28" customWidth="1"/>
    <col min="13576" max="13826" width="8.88671875" style="28"/>
    <col min="13827" max="13827" width="3.6640625" style="28" customWidth="1"/>
    <col min="13828" max="13828" width="34.6640625" style="28" customWidth="1"/>
    <col min="13829" max="13829" width="7.88671875" style="28" customWidth="1"/>
    <col min="13830" max="13830" width="16.6640625" style="28" customWidth="1"/>
    <col min="13831" max="13831" width="15.6640625" style="28" customWidth="1"/>
    <col min="13832" max="14082" width="8.88671875" style="28"/>
    <col min="14083" max="14083" width="3.6640625" style="28" customWidth="1"/>
    <col min="14084" max="14084" width="34.6640625" style="28" customWidth="1"/>
    <col min="14085" max="14085" width="7.88671875" style="28" customWidth="1"/>
    <col min="14086" max="14086" width="16.6640625" style="28" customWidth="1"/>
    <col min="14087" max="14087" width="15.6640625" style="28" customWidth="1"/>
    <col min="14088" max="14338" width="8.88671875" style="28"/>
    <col min="14339" max="14339" width="3.6640625" style="28" customWidth="1"/>
    <col min="14340" max="14340" width="34.6640625" style="28" customWidth="1"/>
    <col min="14341" max="14341" width="7.88671875" style="28" customWidth="1"/>
    <col min="14342" max="14342" width="16.6640625" style="28" customWidth="1"/>
    <col min="14343" max="14343" width="15.6640625" style="28" customWidth="1"/>
    <col min="14344" max="14594" width="8.88671875" style="28"/>
    <col min="14595" max="14595" width="3.6640625" style="28" customWidth="1"/>
    <col min="14596" max="14596" width="34.6640625" style="28" customWidth="1"/>
    <col min="14597" max="14597" width="7.88671875" style="28" customWidth="1"/>
    <col min="14598" max="14598" width="16.6640625" style="28" customWidth="1"/>
    <col min="14599" max="14599" width="15.6640625" style="28" customWidth="1"/>
    <col min="14600" max="14850" width="8.88671875" style="28"/>
    <col min="14851" max="14851" width="3.6640625" style="28" customWidth="1"/>
    <col min="14852" max="14852" width="34.6640625" style="28" customWidth="1"/>
    <col min="14853" max="14853" width="7.88671875" style="28" customWidth="1"/>
    <col min="14854" max="14854" width="16.6640625" style="28" customWidth="1"/>
    <col min="14855" max="14855" width="15.6640625" style="28" customWidth="1"/>
    <col min="14856" max="15106" width="8.88671875" style="28"/>
    <col min="15107" max="15107" width="3.6640625" style="28" customWidth="1"/>
    <col min="15108" max="15108" width="34.6640625" style="28" customWidth="1"/>
    <col min="15109" max="15109" width="7.88671875" style="28" customWidth="1"/>
    <col min="15110" max="15110" width="16.6640625" style="28" customWidth="1"/>
    <col min="15111" max="15111" width="15.6640625" style="28" customWidth="1"/>
    <col min="15112" max="15362" width="8.88671875" style="28"/>
    <col min="15363" max="15363" width="3.6640625" style="28" customWidth="1"/>
    <col min="15364" max="15364" width="34.6640625" style="28" customWidth="1"/>
    <col min="15365" max="15365" width="7.88671875" style="28" customWidth="1"/>
    <col min="15366" max="15366" width="16.6640625" style="28" customWidth="1"/>
    <col min="15367" max="15367" width="15.6640625" style="28" customWidth="1"/>
    <col min="15368" max="15618" width="8.88671875" style="28"/>
    <col min="15619" max="15619" width="3.6640625" style="28" customWidth="1"/>
    <col min="15620" max="15620" width="34.6640625" style="28" customWidth="1"/>
    <col min="15621" max="15621" width="7.88671875" style="28" customWidth="1"/>
    <col min="15622" max="15622" width="16.6640625" style="28" customWidth="1"/>
    <col min="15623" max="15623" width="15.6640625" style="28" customWidth="1"/>
    <col min="15624" max="15874" width="8.88671875" style="28"/>
    <col min="15875" max="15875" width="3.6640625" style="28" customWidth="1"/>
    <col min="15876" max="15876" width="34.6640625" style="28" customWidth="1"/>
    <col min="15877" max="15877" width="7.88671875" style="28" customWidth="1"/>
    <col min="15878" max="15878" width="16.6640625" style="28" customWidth="1"/>
    <col min="15879" max="15879" width="15.6640625" style="28" customWidth="1"/>
    <col min="15880" max="16130" width="8.88671875" style="28"/>
    <col min="16131" max="16131" width="3.6640625" style="28" customWidth="1"/>
    <col min="16132" max="16132" width="34.6640625" style="28" customWidth="1"/>
    <col min="16133" max="16133" width="7.88671875" style="28" customWidth="1"/>
    <col min="16134" max="16134" width="16.6640625" style="28" customWidth="1"/>
    <col min="16135" max="16135" width="15.6640625" style="28" customWidth="1"/>
    <col min="16136" max="16384" width="8.88671875" style="28"/>
  </cols>
  <sheetData>
    <row r="1" spans="1:9" s="2" customFormat="1" ht="40.200000000000003" customHeight="1">
      <c r="A1" s="1"/>
      <c r="B1" s="449" t="s">
        <v>47</v>
      </c>
      <c r="C1" s="449"/>
      <c r="D1" s="449"/>
      <c r="E1" s="449"/>
      <c r="F1" s="449"/>
      <c r="G1" s="449"/>
      <c r="H1" s="97"/>
      <c r="I1" s="97"/>
    </row>
    <row r="2" spans="1:9" s="2" customFormat="1" ht="40.200000000000003" customHeight="1" thickBot="1">
      <c r="A2" s="3" t="s">
        <v>101</v>
      </c>
      <c r="B2" s="450" t="s">
        <v>42</v>
      </c>
      <c r="C2" s="450"/>
      <c r="D2" s="450"/>
      <c r="E2" s="450"/>
      <c r="F2" s="450"/>
      <c r="G2" s="450"/>
      <c r="H2" s="98"/>
      <c r="I2" s="98"/>
    </row>
    <row r="4" spans="1:9">
      <c r="A4" s="49" t="s">
        <v>309</v>
      </c>
      <c r="B4" s="49"/>
      <c r="C4" s="17"/>
      <c r="D4" s="17"/>
      <c r="E4" s="18"/>
      <c r="F4" s="16"/>
      <c r="G4" s="37"/>
      <c r="H4" s="96"/>
      <c r="I4" s="96"/>
    </row>
    <row r="5" spans="1:9">
      <c r="A5" s="208" t="s">
        <v>17</v>
      </c>
      <c r="B5" s="219" t="s">
        <v>28</v>
      </c>
      <c r="C5" s="170"/>
      <c r="D5" s="183"/>
      <c r="E5" s="220"/>
      <c r="F5" s="221"/>
      <c r="G5" s="221">
        <f>ROUND(SUM(G21:G22),2)</f>
        <v>3000</v>
      </c>
    </row>
    <row r="6" spans="1:9">
      <c r="A6" s="208" t="s">
        <v>18</v>
      </c>
      <c r="B6" s="219" t="s">
        <v>29</v>
      </c>
      <c r="C6" s="170"/>
      <c r="D6" s="183"/>
      <c r="E6" s="220"/>
      <c r="F6" s="221"/>
      <c r="G6" s="221">
        <f>ROUND(SUM(G23:G24),2)</f>
        <v>0</v>
      </c>
    </row>
    <row r="7" spans="1:9">
      <c r="A7" s="208" t="s">
        <v>19</v>
      </c>
      <c r="B7" s="219" t="s">
        <v>30</v>
      </c>
      <c r="C7" s="170"/>
      <c r="D7" s="183"/>
      <c r="E7" s="220"/>
      <c r="F7" s="221"/>
      <c r="G7" s="221">
        <f>ROUND(SUM(G25:G26),2)</f>
        <v>0</v>
      </c>
    </row>
    <row r="8" spans="1:9">
      <c r="A8" s="208" t="s">
        <v>20</v>
      </c>
      <c r="B8" s="219" t="s">
        <v>31</v>
      </c>
      <c r="C8" s="170"/>
      <c r="D8" s="183"/>
      <c r="E8" s="220"/>
      <c r="F8" s="221"/>
      <c r="G8" s="221">
        <f>ROUND(SUM(G27:G34),2)</f>
        <v>0</v>
      </c>
    </row>
    <row r="9" spans="1:9">
      <c r="A9" s="208" t="s">
        <v>21</v>
      </c>
      <c r="B9" s="219" t="s">
        <v>32</v>
      </c>
      <c r="C9" s="170"/>
      <c r="D9" s="183"/>
      <c r="E9" s="220"/>
      <c r="F9" s="221"/>
      <c r="G9" s="221">
        <f>ROUND(SUM(G35:G37),2)</f>
        <v>0</v>
      </c>
    </row>
    <row r="10" spans="1:9">
      <c r="A10" s="208" t="s">
        <v>22</v>
      </c>
      <c r="B10" s="219" t="s">
        <v>33</v>
      </c>
      <c r="C10" s="170"/>
      <c r="D10" s="183"/>
      <c r="E10" s="220"/>
      <c r="F10" s="221"/>
      <c r="G10" s="221">
        <f>ROUND(SUM(G38:G43),2)</f>
        <v>0</v>
      </c>
    </row>
    <row r="11" spans="1:9">
      <c r="A11" s="208" t="s">
        <v>23</v>
      </c>
      <c r="B11" s="219" t="s">
        <v>34</v>
      </c>
      <c r="C11" s="170"/>
      <c r="D11" s="183"/>
      <c r="E11" s="220"/>
      <c r="F11" s="221"/>
      <c r="G11" s="221">
        <f>ROUND(SUM(G44:G45),2)</f>
        <v>0</v>
      </c>
    </row>
    <row r="12" spans="1:9">
      <c r="A12" s="208" t="s">
        <v>24</v>
      </c>
      <c r="B12" s="219" t="s">
        <v>35</v>
      </c>
      <c r="C12" s="170"/>
      <c r="D12" s="183"/>
      <c r="E12" s="220"/>
      <c r="F12" s="221"/>
      <c r="G12" s="221">
        <f>ROUND(SUM(G46:G48),2)</f>
        <v>0</v>
      </c>
    </row>
    <row r="13" spans="1:9">
      <c r="A13" s="208" t="s">
        <v>25</v>
      </c>
      <c r="B13" s="219" t="s">
        <v>36</v>
      </c>
      <c r="C13" s="170"/>
      <c r="D13" s="183"/>
      <c r="E13" s="220"/>
      <c r="F13" s="221"/>
      <c r="G13" s="221">
        <f>ROUND(SUM(G49:G50),2)</f>
        <v>0</v>
      </c>
    </row>
    <row r="14" spans="1:9">
      <c r="A14" s="208" t="s">
        <v>26</v>
      </c>
      <c r="B14" s="219" t="s">
        <v>37</v>
      </c>
      <c r="C14" s="170"/>
      <c r="D14" s="183"/>
      <c r="E14" s="220"/>
      <c r="F14" s="221"/>
      <c r="G14" s="221">
        <f>ROUND(SUM(G51:G54),2)</f>
        <v>0</v>
      </c>
    </row>
    <row r="15" spans="1:9" ht="15" thickBot="1">
      <c r="C15" s="116"/>
      <c r="D15" s="116"/>
      <c r="E15" s="38"/>
      <c r="F15" s="39"/>
      <c r="G15" s="39"/>
    </row>
    <row r="16" spans="1:9" ht="15.6" thickTop="1" thickBot="1">
      <c r="A16" s="69"/>
      <c r="B16" s="69"/>
      <c r="D16" s="116"/>
      <c r="E16" s="119" t="s">
        <v>100</v>
      </c>
      <c r="F16" s="120"/>
      <c r="G16" s="121">
        <f>ROUND(SUM(G5:G14),2)</f>
        <v>3000</v>
      </c>
    </row>
    <row r="17" spans="1:12" ht="15" thickTop="1">
      <c r="A17" s="69"/>
      <c r="B17" s="69"/>
      <c r="C17" s="116"/>
      <c r="D17" s="116"/>
      <c r="E17" s="38"/>
      <c r="F17" s="39"/>
      <c r="G17" s="40"/>
    </row>
    <row r="18" spans="1:12">
      <c r="A18" s="49" t="s">
        <v>308</v>
      </c>
      <c r="B18" s="49"/>
      <c r="C18" s="17"/>
      <c r="D18" s="17"/>
      <c r="E18" s="18"/>
      <c r="F18" s="16"/>
      <c r="G18" s="37"/>
      <c r="H18" s="96"/>
      <c r="I18" s="96"/>
    </row>
    <row r="19" spans="1:12">
      <c r="A19" s="22"/>
      <c r="B19" s="22"/>
      <c r="C19" s="13"/>
      <c r="D19" s="13"/>
      <c r="E19" s="14"/>
      <c r="F19" s="12"/>
      <c r="G19" s="36"/>
      <c r="H19" s="96"/>
      <c r="I19" s="96"/>
    </row>
    <row r="20" spans="1:12" s="23" customFormat="1">
      <c r="A20" s="159"/>
      <c r="B20" s="159"/>
      <c r="C20" s="222" t="s">
        <v>315</v>
      </c>
      <c r="D20" s="223" t="s">
        <v>278</v>
      </c>
      <c r="E20" s="224" t="s">
        <v>279</v>
      </c>
      <c r="F20" s="225" t="s">
        <v>314</v>
      </c>
      <c r="G20" s="225" t="s">
        <v>316</v>
      </c>
      <c r="H20" s="117"/>
      <c r="I20" s="117"/>
    </row>
    <row r="21" spans="1:12" ht="28.8">
      <c r="A21" s="209">
        <v>3</v>
      </c>
      <c r="B21" s="215">
        <v>11111</v>
      </c>
      <c r="C21" s="183" t="s">
        <v>56</v>
      </c>
      <c r="D21" s="183" t="s">
        <v>55</v>
      </c>
      <c r="E21" s="220">
        <v>1</v>
      </c>
      <c r="F21" s="414">
        <f t="shared" ref="F21" si="0">+ROUND(,2)</f>
        <v>0</v>
      </c>
      <c r="G21" s="220">
        <f>+ROUND(E21*F21,2)</f>
        <v>0</v>
      </c>
    </row>
    <row r="22" spans="1:12" ht="129.6">
      <c r="A22" s="209">
        <v>4</v>
      </c>
      <c r="B22" s="209"/>
      <c r="C22" s="459" t="s">
        <v>439</v>
      </c>
      <c r="D22" s="424" t="s">
        <v>55</v>
      </c>
      <c r="E22" s="425">
        <v>1</v>
      </c>
      <c r="F22" s="460">
        <v>3000</v>
      </c>
      <c r="G22" s="425">
        <f>+ROUND(E22*F22,2)</f>
        <v>3000</v>
      </c>
      <c r="H22" s="461" t="s">
        <v>441</v>
      </c>
    </row>
    <row r="23" spans="1:12">
      <c r="A23" s="209"/>
      <c r="B23" s="209"/>
      <c r="C23" s="226" t="s">
        <v>57</v>
      </c>
      <c r="D23" s="226"/>
      <c r="E23" s="220"/>
      <c r="F23" s="221"/>
      <c r="G23" s="221"/>
      <c r="J23" s="442"/>
      <c r="K23" s="442"/>
      <c r="L23" s="442"/>
    </row>
    <row r="24" spans="1:12" ht="57.6">
      <c r="A24" s="209">
        <v>5</v>
      </c>
      <c r="B24" s="209"/>
      <c r="C24" s="183" t="s">
        <v>58</v>
      </c>
      <c r="D24" s="183"/>
      <c r="E24" s="221" t="s">
        <v>59</v>
      </c>
      <c r="F24" s="221"/>
      <c r="G24" s="221"/>
      <c r="J24" s="442"/>
      <c r="K24" s="442"/>
      <c r="L24" s="442"/>
    </row>
    <row r="25" spans="1:12">
      <c r="A25" s="209"/>
      <c r="B25" s="209"/>
      <c r="C25" s="226" t="s">
        <v>60</v>
      </c>
      <c r="D25" s="226"/>
      <c r="E25" s="220"/>
      <c r="F25" s="221"/>
      <c r="G25" s="221"/>
      <c r="J25" s="442"/>
      <c r="K25" s="442"/>
      <c r="L25" s="442"/>
    </row>
    <row r="26" spans="1:12" ht="57.6">
      <c r="A26" s="209">
        <v>6</v>
      </c>
      <c r="B26" s="209"/>
      <c r="C26" s="183" t="s">
        <v>335</v>
      </c>
      <c r="D26" s="183" t="s">
        <v>62</v>
      </c>
      <c r="E26" s="221">
        <v>26</v>
      </c>
      <c r="F26" s="414">
        <f t="shared" ref="F26" si="1">+ROUND(,2)</f>
        <v>0</v>
      </c>
      <c r="G26" s="220">
        <f>+ROUND(E26*F26,2)</f>
        <v>0</v>
      </c>
      <c r="J26" s="442"/>
      <c r="K26" s="442"/>
      <c r="L26" s="442"/>
    </row>
    <row r="27" spans="1:12">
      <c r="A27" s="209"/>
      <c r="B27" s="209"/>
      <c r="C27" s="226" t="s">
        <v>63</v>
      </c>
      <c r="D27" s="226"/>
      <c r="E27" s="220"/>
      <c r="F27" s="221"/>
      <c r="G27" s="221"/>
      <c r="J27" s="442"/>
      <c r="K27" s="442"/>
      <c r="L27" s="442"/>
    </row>
    <row r="28" spans="1:12" ht="28.8">
      <c r="A28" s="209"/>
      <c r="B28" s="209"/>
      <c r="C28" s="226" t="s">
        <v>330</v>
      </c>
      <c r="D28" s="226"/>
      <c r="E28" s="220"/>
      <c r="F28" s="221"/>
      <c r="G28" s="221"/>
      <c r="J28" s="442"/>
      <c r="K28" s="442"/>
      <c r="L28" s="442"/>
    </row>
    <row r="29" spans="1:12" ht="43.2">
      <c r="A29" s="209">
        <v>7</v>
      </c>
      <c r="B29" s="209"/>
      <c r="C29" s="183" t="s">
        <v>64</v>
      </c>
      <c r="D29" s="183" t="s">
        <v>55</v>
      </c>
      <c r="E29" s="220">
        <v>1</v>
      </c>
      <c r="F29" s="414">
        <f t="shared" ref="F29:F34" si="2">+ROUND(,2)</f>
        <v>0</v>
      </c>
      <c r="G29" s="220">
        <f t="shared" ref="G29:G33" si="3">+ROUND(E29*F29,2)</f>
        <v>0</v>
      </c>
      <c r="J29" s="442"/>
      <c r="K29" s="442"/>
      <c r="L29" s="442"/>
    </row>
    <row r="30" spans="1:12" ht="43.2">
      <c r="A30" s="209">
        <v>8</v>
      </c>
      <c r="B30" s="217" t="s">
        <v>65</v>
      </c>
      <c r="C30" s="227" t="s">
        <v>66</v>
      </c>
      <c r="D30" s="227" t="s">
        <v>325</v>
      </c>
      <c r="E30" s="220">
        <v>60</v>
      </c>
      <c r="F30" s="414">
        <f t="shared" si="2"/>
        <v>0</v>
      </c>
      <c r="G30" s="220">
        <f t="shared" si="3"/>
        <v>0</v>
      </c>
      <c r="J30" s="442"/>
      <c r="K30" s="442"/>
      <c r="L30" s="442"/>
    </row>
    <row r="31" spans="1:12" ht="86.4">
      <c r="A31" s="209">
        <v>9</v>
      </c>
      <c r="B31" s="217" t="s">
        <v>67</v>
      </c>
      <c r="C31" s="227" t="s">
        <v>319</v>
      </c>
      <c r="D31" s="227" t="s">
        <v>331</v>
      </c>
      <c r="E31" s="220">
        <v>310</v>
      </c>
      <c r="F31" s="414">
        <f t="shared" si="2"/>
        <v>0</v>
      </c>
      <c r="G31" s="220">
        <f t="shared" si="3"/>
        <v>0</v>
      </c>
      <c r="J31" s="442"/>
      <c r="K31" s="442"/>
      <c r="L31" s="442"/>
    </row>
    <row r="32" spans="1:12" ht="57.6">
      <c r="A32" s="209">
        <v>10</v>
      </c>
      <c r="B32" s="217" t="s">
        <v>68</v>
      </c>
      <c r="C32" s="227" t="s">
        <v>69</v>
      </c>
      <c r="D32" s="227" t="s">
        <v>332</v>
      </c>
      <c r="E32" s="220">
        <v>115</v>
      </c>
      <c r="F32" s="414">
        <f t="shared" si="2"/>
        <v>0</v>
      </c>
      <c r="G32" s="220">
        <f t="shared" si="3"/>
        <v>0</v>
      </c>
      <c r="J32" s="442"/>
      <c r="K32" s="442"/>
      <c r="L32" s="442"/>
    </row>
    <row r="33" spans="1:14" ht="43.2">
      <c r="A33" s="209">
        <v>11</v>
      </c>
      <c r="B33" s="217" t="s">
        <v>70</v>
      </c>
      <c r="C33" s="183" t="s">
        <v>71</v>
      </c>
      <c r="D33" s="227" t="s">
        <v>331</v>
      </c>
      <c r="E33" s="220">
        <v>22</v>
      </c>
      <c r="F33" s="414">
        <f t="shared" si="2"/>
        <v>0</v>
      </c>
      <c r="G33" s="220">
        <f t="shared" si="3"/>
        <v>0</v>
      </c>
      <c r="H33" s="288"/>
      <c r="J33" s="442"/>
      <c r="K33" s="442"/>
      <c r="L33" s="442"/>
      <c r="M33" s="367"/>
      <c r="N33" s="367"/>
    </row>
    <row r="34" spans="1:14" ht="43.2">
      <c r="A34" s="202">
        <v>12</v>
      </c>
      <c r="B34" s="202"/>
      <c r="C34" s="387" t="s">
        <v>431</v>
      </c>
      <c r="D34" s="227" t="s">
        <v>72</v>
      </c>
      <c r="E34" s="220">
        <v>7</v>
      </c>
      <c r="F34" s="414">
        <f t="shared" si="2"/>
        <v>0</v>
      </c>
      <c r="G34" s="220">
        <f>+ROUND(E34*F34,2)</f>
        <v>0</v>
      </c>
      <c r="H34" s="441"/>
      <c r="J34" s="442"/>
      <c r="K34" s="442"/>
      <c r="L34" s="442"/>
      <c r="M34" s="367"/>
      <c r="N34" s="367"/>
    </row>
    <row r="35" spans="1:14">
      <c r="A35" s="209"/>
      <c r="B35" s="209"/>
      <c r="C35" s="226" t="s">
        <v>73</v>
      </c>
      <c r="D35" s="226"/>
      <c r="E35" s="221"/>
      <c r="F35" s="221"/>
      <c r="G35" s="221"/>
      <c r="J35" s="442"/>
      <c r="K35" s="442"/>
      <c r="L35" s="442"/>
    </row>
    <row r="36" spans="1:14" ht="57.6">
      <c r="A36" s="209">
        <v>13</v>
      </c>
      <c r="B36" s="215">
        <v>6001</v>
      </c>
      <c r="C36" s="183" t="s">
        <v>74</v>
      </c>
      <c r="D36" s="183" t="s">
        <v>332</v>
      </c>
      <c r="E36" s="220">
        <v>26</v>
      </c>
      <c r="F36" s="414">
        <f t="shared" ref="F36:F37" si="4">+ROUND(,2)</f>
        <v>0</v>
      </c>
      <c r="G36" s="220">
        <f t="shared" ref="G36:G37" si="5">+ROUND(E36*F36,2)</f>
        <v>0</v>
      </c>
      <c r="H36" s="123"/>
      <c r="J36" s="442"/>
      <c r="K36" s="442"/>
      <c r="L36" s="442"/>
    </row>
    <row r="37" spans="1:14" ht="86.4">
      <c r="A37" s="209">
        <v>14</v>
      </c>
      <c r="B37" s="215">
        <v>6002</v>
      </c>
      <c r="C37" s="183" t="s">
        <v>75</v>
      </c>
      <c r="D37" s="183" t="s">
        <v>333</v>
      </c>
      <c r="E37" s="220">
        <v>35</v>
      </c>
      <c r="F37" s="414">
        <f t="shared" si="4"/>
        <v>0</v>
      </c>
      <c r="G37" s="220">
        <f t="shared" si="5"/>
        <v>0</v>
      </c>
      <c r="J37" s="442"/>
      <c r="K37" s="442"/>
      <c r="L37" s="442"/>
    </row>
    <row r="38" spans="1:14">
      <c r="A38" s="209"/>
      <c r="B38" s="209"/>
      <c r="C38" s="228" t="s">
        <v>76</v>
      </c>
      <c r="D38" s="228"/>
      <c r="E38" s="221"/>
      <c r="F38" s="221"/>
      <c r="G38" s="221"/>
      <c r="J38" s="442"/>
      <c r="K38" s="442"/>
      <c r="L38" s="442"/>
    </row>
    <row r="39" spans="1:14" ht="57.6">
      <c r="A39" s="209">
        <v>16</v>
      </c>
      <c r="B39" s="202"/>
      <c r="C39" s="227" t="s">
        <v>77</v>
      </c>
      <c r="D39" s="227"/>
      <c r="E39" s="221"/>
      <c r="F39" s="221"/>
      <c r="G39" s="221"/>
      <c r="J39" s="442"/>
      <c r="K39" s="442"/>
      <c r="L39" s="442"/>
    </row>
    <row r="40" spans="1:14" ht="57.6">
      <c r="A40" s="202" t="s">
        <v>54</v>
      </c>
      <c r="B40" s="202"/>
      <c r="C40" s="183" t="s">
        <v>78</v>
      </c>
      <c r="D40" s="183"/>
      <c r="E40" s="221"/>
      <c r="F40" s="221"/>
      <c r="G40" s="221"/>
      <c r="J40" s="442"/>
      <c r="K40" s="442"/>
      <c r="L40" s="442"/>
    </row>
    <row r="41" spans="1:14" ht="57.6">
      <c r="A41" s="209">
        <v>17</v>
      </c>
      <c r="B41" s="217" t="s">
        <v>79</v>
      </c>
      <c r="C41" s="227" t="s">
        <v>320</v>
      </c>
      <c r="D41" s="227" t="s">
        <v>331</v>
      </c>
      <c r="E41" s="221">
        <v>54</v>
      </c>
      <c r="F41" s="414">
        <f t="shared" ref="F41:F43" si="6">+ROUND(,2)</f>
        <v>0</v>
      </c>
      <c r="G41" s="220">
        <f t="shared" ref="G41:G42" si="7">+ROUND(E41*F41,2)</f>
        <v>0</v>
      </c>
      <c r="J41" s="442"/>
      <c r="K41" s="442"/>
      <c r="L41" s="442"/>
    </row>
    <row r="42" spans="1:14" ht="86.4">
      <c r="A42" s="209">
        <v>19</v>
      </c>
      <c r="B42" s="217" t="s">
        <v>80</v>
      </c>
      <c r="C42" s="227" t="s">
        <v>321</v>
      </c>
      <c r="D42" s="227" t="s">
        <v>331</v>
      </c>
      <c r="E42" s="221">
        <v>22</v>
      </c>
      <c r="F42" s="414">
        <f t="shared" si="6"/>
        <v>0</v>
      </c>
      <c r="G42" s="220">
        <f t="shared" si="7"/>
        <v>0</v>
      </c>
      <c r="J42" s="442"/>
      <c r="K42" s="442"/>
      <c r="L42" s="442"/>
    </row>
    <row r="43" spans="1:14" ht="72">
      <c r="A43" s="202">
        <v>21</v>
      </c>
      <c r="B43" s="217" t="s">
        <v>81</v>
      </c>
      <c r="C43" s="227" t="s">
        <v>82</v>
      </c>
      <c r="D43" s="227" t="s">
        <v>331</v>
      </c>
      <c r="E43" s="221">
        <v>198</v>
      </c>
      <c r="F43" s="414">
        <f t="shared" si="6"/>
        <v>0</v>
      </c>
      <c r="G43" s="220">
        <f>+ROUND(E43*F43,2)</f>
        <v>0</v>
      </c>
      <c r="J43" s="442"/>
      <c r="K43" s="442"/>
      <c r="L43" s="442"/>
    </row>
    <row r="44" spans="1:14">
      <c r="A44" s="202"/>
      <c r="B44" s="202"/>
      <c r="C44" s="228" t="s">
        <v>83</v>
      </c>
      <c r="D44" s="228"/>
      <c r="E44" s="221"/>
      <c r="F44" s="221"/>
      <c r="G44" s="221"/>
      <c r="J44" s="442"/>
      <c r="K44" s="442"/>
      <c r="L44" s="442"/>
    </row>
    <row r="45" spans="1:14" ht="115.2">
      <c r="A45" s="209">
        <v>23</v>
      </c>
      <c r="B45" s="217" t="s">
        <v>84</v>
      </c>
      <c r="C45" s="227" t="s">
        <v>322</v>
      </c>
      <c r="D45" s="227" t="s">
        <v>85</v>
      </c>
      <c r="E45" s="221">
        <v>1799</v>
      </c>
      <c r="F45" s="414">
        <f t="shared" ref="F45" si="8">+ROUND(,2)</f>
        <v>0</v>
      </c>
      <c r="G45" s="220">
        <f>+ROUND(E45*F45,2)</f>
        <v>0</v>
      </c>
      <c r="J45" s="442"/>
      <c r="K45" s="442"/>
      <c r="L45" s="442"/>
    </row>
    <row r="46" spans="1:14">
      <c r="A46" s="209"/>
      <c r="B46" s="209"/>
      <c r="C46" s="228" t="s">
        <v>86</v>
      </c>
      <c r="D46" s="228"/>
      <c r="E46" s="221"/>
      <c r="F46" s="221"/>
      <c r="G46" s="221"/>
      <c r="J46" s="442"/>
      <c r="K46" s="442"/>
      <c r="L46" s="442"/>
    </row>
    <row r="47" spans="1:14" ht="72">
      <c r="A47" s="209">
        <v>27</v>
      </c>
      <c r="B47" s="217" t="s">
        <v>87</v>
      </c>
      <c r="C47" s="227" t="s">
        <v>323</v>
      </c>
      <c r="D47" s="227" t="s">
        <v>88</v>
      </c>
      <c r="E47" s="221" t="s">
        <v>89</v>
      </c>
      <c r="F47" s="221"/>
      <c r="G47" s="221"/>
      <c r="J47" s="442"/>
      <c r="K47" s="442"/>
      <c r="L47" s="442"/>
    </row>
    <row r="48" spans="1:14" ht="72">
      <c r="A48" s="202">
        <v>28</v>
      </c>
      <c r="B48" s="217" t="s">
        <v>90</v>
      </c>
      <c r="C48" s="227" t="s">
        <v>91</v>
      </c>
      <c r="D48" s="227" t="s">
        <v>92</v>
      </c>
      <c r="E48" s="221" t="s">
        <v>59</v>
      </c>
      <c r="F48" s="221"/>
      <c r="G48" s="221"/>
      <c r="J48" s="442"/>
      <c r="K48" s="442"/>
      <c r="L48" s="442"/>
    </row>
    <row r="49" spans="1:12">
      <c r="A49" s="202"/>
      <c r="B49" s="202"/>
      <c r="C49" s="228" t="s">
        <v>93</v>
      </c>
      <c r="D49" s="228"/>
      <c r="E49" s="221"/>
      <c r="F49" s="221"/>
      <c r="G49" s="221"/>
      <c r="J49" s="442"/>
      <c r="K49" s="442"/>
      <c r="L49" s="442"/>
    </row>
    <row r="50" spans="1:12" ht="57.6">
      <c r="A50" s="202">
        <v>30</v>
      </c>
      <c r="B50" s="209"/>
      <c r="C50" s="227" t="s">
        <v>94</v>
      </c>
      <c r="D50" s="227"/>
      <c r="E50" s="221" t="s">
        <v>59</v>
      </c>
      <c r="F50" s="221"/>
      <c r="G50" s="221"/>
      <c r="J50" s="442"/>
      <c r="K50" s="442"/>
      <c r="L50" s="442"/>
    </row>
    <row r="51" spans="1:12">
      <c r="A51" s="209"/>
      <c r="B51" s="209"/>
      <c r="C51" s="226" t="s">
        <v>95</v>
      </c>
      <c r="D51" s="226"/>
      <c r="E51" s="220"/>
      <c r="F51" s="221"/>
      <c r="G51" s="221"/>
      <c r="J51" s="442"/>
      <c r="K51" s="442"/>
      <c r="L51" s="442"/>
    </row>
    <row r="52" spans="1:12" ht="43.2">
      <c r="A52" s="209">
        <v>32</v>
      </c>
      <c r="B52" s="215">
        <v>13001</v>
      </c>
      <c r="C52" s="172" t="s">
        <v>96</v>
      </c>
      <c r="D52" s="183" t="s">
        <v>88</v>
      </c>
      <c r="E52" s="220">
        <v>49</v>
      </c>
      <c r="F52" s="414">
        <f t="shared" ref="F52:F54" si="9">+ROUND(,2)</f>
        <v>0</v>
      </c>
      <c r="G52" s="220">
        <f t="shared" ref="G52:G54" si="10">+ROUND(E52*F52,2)</f>
        <v>0</v>
      </c>
      <c r="J52" s="442"/>
      <c r="K52" s="442"/>
      <c r="L52" s="442"/>
    </row>
    <row r="53" spans="1:12" ht="43.2">
      <c r="A53" s="209">
        <v>33</v>
      </c>
      <c r="B53" s="195">
        <v>13002</v>
      </c>
      <c r="C53" s="172" t="s">
        <v>97</v>
      </c>
      <c r="D53" s="170" t="s">
        <v>55</v>
      </c>
      <c r="E53" s="220">
        <v>9</v>
      </c>
      <c r="F53" s="414">
        <f t="shared" si="9"/>
        <v>0</v>
      </c>
      <c r="G53" s="220">
        <f t="shared" si="10"/>
        <v>0</v>
      </c>
      <c r="J53" s="442"/>
      <c r="K53" s="442"/>
      <c r="L53" s="442"/>
    </row>
    <row r="54" spans="1:12" ht="28.8">
      <c r="A54" s="209">
        <v>34</v>
      </c>
      <c r="B54" s="195">
        <v>42134</v>
      </c>
      <c r="C54" s="172" t="s">
        <v>98</v>
      </c>
      <c r="D54" s="170" t="s">
        <v>99</v>
      </c>
      <c r="E54" s="220">
        <v>49</v>
      </c>
      <c r="F54" s="414">
        <f t="shared" si="9"/>
        <v>0</v>
      </c>
      <c r="G54" s="220">
        <f t="shared" si="10"/>
        <v>0</v>
      </c>
      <c r="J54" s="442"/>
      <c r="K54" s="442"/>
      <c r="L54" s="442"/>
    </row>
    <row r="55" spans="1:12">
      <c r="J55" s="442"/>
      <c r="K55" s="442"/>
      <c r="L55" s="442"/>
    </row>
    <row r="56" spans="1:12">
      <c r="J56" s="442"/>
      <c r="K56" s="442"/>
      <c r="L56" s="442"/>
    </row>
    <row r="57" spans="1:12">
      <c r="J57" s="442"/>
      <c r="K57" s="442"/>
      <c r="L57" s="442"/>
    </row>
    <row r="58" spans="1:12">
      <c r="J58" s="442"/>
      <c r="K58" s="442"/>
      <c r="L58" s="442"/>
    </row>
    <row r="59" spans="1:12">
      <c r="J59" s="442"/>
      <c r="K59" s="442"/>
      <c r="L59" s="442"/>
    </row>
    <row r="60" spans="1:12">
      <c r="J60" s="442"/>
      <c r="K60" s="442"/>
      <c r="L60" s="442"/>
    </row>
    <row r="348" spans="3:4">
      <c r="C348" s="118"/>
      <c r="D348" s="118"/>
    </row>
    <row r="349" spans="3:4">
      <c r="C349" s="118"/>
      <c r="D349" s="118"/>
    </row>
    <row r="350" spans="3:4">
      <c r="C350" s="118"/>
      <c r="D350" s="118"/>
    </row>
    <row r="351" spans="3:4">
      <c r="C351" s="118"/>
      <c r="D351" s="118"/>
    </row>
    <row r="352" spans="3:4">
      <c r="C352" s="118"/>
      <c r="D352" s="118"/>
    </row>
    <row r="353" spans="3:4">
      <c r="C353" s="118"/>
      <c r="D353" s="118"/>
    </row>
    <row r="354" spans="3:4">
      <c r="C354" s="118"/>
      <c r="D354" s="118"/>
    </row>
    <row r="355" spans="3:4">
      <c r="C355" s="118"/>
      <c r="D355" s="118"/>
    </row>
    <row r="356" spans="3:4">
      <c r="C356" s="118"/>
      <c r="D356" s="118"/>
    </row>
    <row r="357" spans="3:4">
      <c r="C357" s="118"/>
      <c r="D357" s="118"/>
    </row>
    <row r="358" spans="3:4">
      <c r="C358" s="118"/>
      <c r="D358" s="118"/>
    </row>
    <row r="359" spans="3:4">
      <c r="C359" s="118"/>
      <c r="D359" s="118"/>
    </row>
    <row r="360" spans="3:4">
      <c r="C360" s="118"/>
      <c r="D360" s="118"/>
    </row>
    <row r="361" spans="3:4">
      <c r="C361" s="118"/>
      <c r="D361" s="118"/>
    </row>
    <row r="362" spans="3:4">
      <c r="C362" s="118"/>
      <c r="D362" s="118"/>
    </row>
    <row r="363" spans="3:4">
      <c r="C363" s="118"/>
      <c r="D363" s="118"/>
    </row>
    <row r="364" spans="3:4">
      <c r="C364" s="118"/>
      <c r="D364" s="118"/>
    </row>
    <row r="365" spans="3:4">
      <c r="C365" s="118"/>
      <c r="D365" s="118"/>
    </row>
    <row r="366" spans="3:4">
      <c r="C366" s="118"/>
      <c r="D366" s="118"/>
    </row>
    <row r="367" spans="3:4">
      <c r="C367" s="118"/>
      <c r="D367" s="118"/>
    </row>
    <row r="368" spans="3:4">
      <c r="C368" s="118"/>
      <c r="D368" s="118"/>
    </row>
    <row r="369" spans="3:4">
      <c r="C369" s="118"/>
      <c r="D369" s="118"/>
    </row>
    <row r="370" spans="3:4">
      <c r="C370" s="118"/>
      <c r="D370" s="118"/>
    </row>
    <row r="371" spans="3:4">
      <c r="C371" s="118"/>
      <c r="D371" s="118"/>
    </row>
    <row r="372" spans="3:4">
      <c r="C372" s="118"/>
      <c r="D372" s="118"/>
    </row>
    <row r="373" spans="3:4">
      <c r="C373" s="118"/>
      <c r="D373" s="118"/>
    </row>
    <row r="374" spans="3:4">
      <c r="C374" s="118"/>
      <c r="D374" s="118"/>
    </row>
    <row r="375" spans="3:4">
      <c r="C375" s="118"/>
      <c r="D375" s="118"/>
    </row>
    <row r="376" spans="3:4">
      <c r="C376" s="118"/>
      <c r="D376" s="118"/>
    </row>
    <row r="377" spans="3:4">
      <c r="C377" s="118"/>
      <c r="D377" s="118"/>
    </row>
    <row r="378" spans="3:4">
      <c r="C378" s="118"/>
      <c r="D378" s="118"/>
    </row>
    <row r="379" spans="3:4">
      <c r="C379" s="118"/>
      <c r="D379" s="118"/>
    </row>
    <row r="380" spans="3:4">
      <c r="C380" s="118"/>
      <c r="D380" s="118"/>
    </row>
    <row r="381" spans="3:4">
      <c r="C381" s="118"/>
      <c r="D381" s="118"/>
    </row>
    <row r="382" spans="3:4">
      <c r="C382" s="118"/>
      <c r="D382" s="118"/>
    </row>
    <row r="383" spans="3:4">
      <c r="C383" s="118"/>
      <c r="D383" s="118"/>
    </row>
    <row r="384" spans="3:4">
      <c r="C384" s="118"/>
      <c r="D384" s="118"/>
    </row>
    <row r="385" spans="3:4">
      <c r="C385" s="118"/>
      <c r="D385" s="118"/>
    </row>
    <row r="386" spans="3:4">
      <c r="C386" s="118"/>
      <c r="D386" s="118"/>
    </row>
    <row r="387" spans="3:4">
      <c r="C387" s="118"/>
      <c r="D387" s="118"/>
    </row>
    <row r="388" spans="3:4">
      <c r="C388" s="118"/>
      <c r="D388" s="118"/>
    </row>
    <row r="389" spans="3:4">
      <c r="C389" s="118"/>
      <c r="D389" s="118"/>
    </row>
    <row r="390" spans="3:4">
      <c r="C390" s="118"/>
      <c r="D390" s="118"/>
    </row>
    <row r="391" spans="3:4">
      <c r="C391" s="118"/>
      <c r="D391" s="118"/>
    </row>
    <row r="392" spans="3:4">
      <c r="C392" s="118"/>
      <c r="D392" s="118"/>
    </row>
    <row r="393" spans="3:4">
      <c r="C393" s="118"/>
      <c r="D393" s="118"/>
    </row>
    <row r="394" spans="3:4">
      <c r="C394" s="118"/>
      <c r="D394" s="118"/>
    </row>
    <row r="395" spans="3:4">
      <c r="C395" s="118"/>
      <c r="D395" s="118"/>
    </row>
    <row r="396" spans="3:4">
      <c r="C396" s="118"/>
      <c r="D396" s="118"/>
    </row>
    <row r="397" spans="3:4">
      <c r="C397" s="118"/>
      <c r="D397" s="118"/>
    </row>
    <row r="398" spans="3:4">
      <c r="C398" s="118"/>
      <c r="D398" s="118"/>
    </row>
    <row r="399" spans="3:4">
      <c r="C399" s="118"/>
      <c r="D399" s="118"/>
    </row>
    <row r="400" spans="3:4">
      <c r="C400" s="118"/>
      <c r="D400" s="118"/>
    </row>
    <row r="401" spans="3:4">
      <c r="C401" s="118"/>
      <c r="D401" s="118"/>
    </row>
    <row r="402" spans="3:4">
      <c r="C402" s="118"/>
      <c r="D402" s="118"/>
    </row>
    <row r="403" spans="3:4">
      <c r="C403" s="118"/>
      <c r="D403" s="118"/>
    </row>
    <row r="404" spans="3:4">
      <c r="C404" s="118"/>
      <c r="D404" s="118"/>
    </row>
    <row r="405" spans="3:4">
      <c r="C405" s="118"/>
      <c r="D405" s="118"/>
    </row>
    <row r="406" spans="3:4">
      <c r="C406" s="118"/>
      <c r="D406" s="118"/>
    </row>
    <row r="407" spans="3:4">
      <c r="C407" s="118"/>
      <c r="D407" s="118"/>
    </row>
    <row r="408" spans="3:4">
      <c r="C408" s="118"/>
      <c r="D408" s="118"/>
    </row>
    <row r="409" spans="3:4">
      <c r="C409" s="118"/>
      <c r="D409" s="118"/>
    </row>
    <row r="410" spans="3:4">
      <c r="C410" s="118"/>
      <c r="D410" s="118"/>
    </row>
    <row r="411" spans="3:4">
      <c r="C411" s="118"/>
      <c r="D411" s="118"/>
    </row>
    <row r="412" spans="3:4">
      <c r="C412" s="118"/>
      <c r="D412" s="118"/>
    </row>
    <row r="413" spans="3:4">
      <c r="C413" s="118"/>
      <c r="D413" s="118"/>
    </row>
    <row r="414" spans="3:4">
      <c r="C414" s="118"/>
      <c r="D414" s="118"/>
    </row>
    <row r="415" spans="3:4">
      <c r="C415" s="118"/>
      <c r="D415" s="118"/>
    </row>
    <row r="416" spans="3:4">
      <c r="C416" s="118"/>
      <c r="D416" s="118"/>
    </row>
    <row r="417" spans="3:4">
      <c r="C417" s="118"/>
      <c r="D417" s="118"/>
    </row>
    <row r="418" spans="3:4">
      <c r="C418" s="118"/>
      <c r="D418" s="118"/>
    </row>
    <row r="419" spans="3:4">
      <c r="C419" s="118"/>
      <c r="D419" s="118"/>
    </row>
    <row r="420" spans="3:4">
      <c r="C420" s="118"/>
      <c r="D420" s="118"/>
    </row>
    <row r="421" spans="3:4">
      <c r="C421" s="118"/>
      <c r="D421" s="118"/>
    </row>
    <row r="422" spans="3:4">
      <c r="C422" s="118"/>
      <c r="D422" s="118"/>
    </row>
    <row r="423" spans="3:4">
      <c r="C423" s="118"/>
      <c r="D423" s="118"/>
    </row>
    <row r="424" spans="3:4">
      <c r="C424" s="118"/>
      <c r="D424" s="118"/>
    </row>
    <row r="425" spans="3:4">
      <c r="C425" s="118"/>
      <c r="D425" s="118"/>
    </row>
    <row r="426" spans="3:4">
      <c r="C426" s="118"/>
      <c r="D426" s="118"/>
    </row>
    <row r="427" spans="3:4">
      <c r="C427" s="118"/>
      <c r="D427" s="118"/>
    </row>
    <row r="428" spans="3:4">
      <c r="C428" s="118"/>
      <c r="D428" s="118"/>
    </row>
    <row r="429" spans="3:4">
      <c r="C429" s="118"/>
      <c r="D429" s="118"/>
    </row>
    <row r="430" spans="3:4">
      <c r="C430" s="118"/>
      <c r="D430" s="118"/>
    </row>
    <row r="431" spans="3:4">
      <c r="C431" s="118"/>
      <c r="D431" s="118"/>
    </row>
    <row r="432" spans="3:4">
      <c r="C432" s="118"/>
      <c r="D432" s="118"/>
    </row>
    <row r="433" spans="3:4">
      <c r="C433" s="118"/>
      <c r="D433" s="118"/>
    </row>
    <row r="434" spans="3:4">
      <c r="C434" s="118"/>
      <c r="D434" s="118"/>
    </row>
    <row r="435" spans="3:4">
      <c r="C435" s="118"/>
      <c r="D435" s="118"/>
    </row>
    <row r="436" spans="3:4">
      <c r="C436" s="118"/>
      <c r="D436" s="118"/>
    </row>
    <row r="437" spans="3:4">
      <c r="C437" s="118"/>
      <c r="D437" s="118"/>
    </row>
    <row r="438" spans="3:4">
      <c r="C438" s="118"/>
      <c r="D438" s="118"/>
    </row>
    <row r="439" spans="3:4">
      <c r="C439" s="118"/>
      <c r="D439" s="118"/>
    </row>
    <row r="440" spans="3:4">
      <c r="C440" s="118"/>
      <c r="D440" s="118"/>
    </row>
    <row r="441" spans="3:4">
      <c r="C441" s="118"/>
      <c r="D441" s="118"/>
    </row>
    <row r="442" spans="3:4">
      <c r="C442" s="118"/>
      <c r="D442" s="118"/>
    </row>
    <row r="443" spans="3:4">
      <c r="C443" s="118"/>
      <c r="D443" s="118"/>
    </row>
    <row r="444" spans="3:4">
      <c r="C444" s="118"/>
      <c r="D444" s="118"/>
    </row>
    <row r="445" spans="3:4">
      <c r="C445" s="118"/>
      <c r="D445" s="118"/>
    </row>
    <row r="446" spans="3:4">
      <c r="C446" s="118"/>
      <c r="D446" s="118"/>
    </row>
    <row r="447" spans="3:4">
      <c r="C447" s="118"/>
      <c r="D447" s="118"/>
    </row>
    <row r="448" spans="3:4">
      <c r="C448" s="118"/>
      <c r="D448" s="118"/>
    </row>
    <row r="449" spans="3:4">
      <c r="C449" s="118"/>
      <c r="D449" s="118"/>
    </row>
    <row r="450" spans="3:4">
      <c r="C450" s="118"/>
      <c r="D450" s="118"/>
    </row>
    <row r="451" spans="3:4">
      <c r="C451" s="118"/>
      <c r="D451" s="118"/>
    </row>
    <row r="452" spans="3:4">
      <c r="C452" s="118"/>
      <c r="D452" s="118"/>
    </row>
    <row r="453" spans="3:4">
      <c r="C453" s="118"/>
      <c r="D453" s="118"/>
    </row>
    <row r="454" spans="3:4">
      <c r="C454" s="118"/>
      <c r="D454" s="118"/>
    </row>
    <row r="455" spans="3:4">
      <c r="C455" s="118"/>
      <c r="D455" s="118"/>
    </row>
    <row r="456" spans="3:4">
      <c r="C456" s="118"/>
      <c r="D456" s="118"/>
    </row>
    <row r="457" spans="3:4">
      <c r="C457" s="118"/>
      <c r="D457" s="118"/>
    </row>
    <row r="458" spans="3:4">
      <c r="C458" s="118"/>
      <c r="D458" s="118"/>
    </row>
    <row r="459" spans="3:4">
      <c r="C459" s="118"/>
      <c r="D459" s="118"/>
    </row>
    <row r="460" spans="3:4">
      <c r="C460" s="118"/>
      <c r="D460" s="118"/>
    </row>
    <row r="461" spans="3:4">
      <c r="C461" s="118"/>
      <c r="D461" s="118"/>
    </row>
    <row r="462" spans="3:4">
      <c r="C462" s="118"/>
      <c r="D462" s="118"/>
    </row>
    <row r="463" spans="3:4">
      <c r="C463" s="118"/>
      <c r="D463" s="118"/>
    </row>
    <row r="464" spans="3:4">
      <c r="C464" s="118"/>
      <c r="D464" s="118"/>
    </row>
    <row r="465" spans="3:4">
      <c r="C465" s="118"/>
      <c r="D465" s="118"/>
    </row>
    <row r="466" spans="3:4">
      <c r="C466" s="118"/>
      <c r="D466" s="118"/>
    </row>
    <row r="467" spans="3:4">
      <c r="C467" s="118"/>
      <c r="D467" s="118"/>
    </row>
    <row r="468" spans="3:4">
      <c r="C468" s="118"/>
      <c r="D468" s="118"/>
    </row>
    <row r="469" spans="3:4">
      <c r="C469" s="118"/>
      <c r="D469" s="118"/>
    </row>
    <row r="470" spans="3:4">
      <c r="C470" s="118"/>
      <c r="D470" s="118"/>
    </row>
    <row r="471" spans="3:4">
      <c r="C471" s="118"/>
      <c r="D471" s="118"/>
    </row>
    <row r="472" spans="3:4">
      <c r="C472" s="118"/>
      <c r="D472" s="118"/>
    </row>
    <row r="473" spans="3:4">
      <c r="C473" s="118"/>
      <c r="D473" s="118"/>
    </row>
    <row r="474" spans="3:4">
      <c r="C474" s="118"/>
      <c r="D474" s="118"/>
    </row>
    <row r="475" spans="3:4">
      <c r="C475" s="118"/>
      <c r="D475" s="118"/>
    </row>
    <row r="476" spans="3:4">
      <c r="C476" s="118"/>
      <c r="D476" s="118"/>
    </row>
    <row r="477" spans="3:4">
      <c r="C477" s="118"/>
      <c r="D477" s="118"/>
    </row>
    <row r="478" spans="3:4">
      <c r="C478" s="118"/>
      <c r="D478" s="118"/>
    </row>
    <row r="479" spans="3:4">
      <c r="C479" s="118"/>
      <c r="D479" s="118"/>
    </row>
    <row r="480" spans="3:4">
      <c r="C480" s="118"/>
      <c r="D480" s="118"/>
    </row>
    <row r="481" spans="3:4">
      <c r="C481" s="118"/>
      <c r="D481" s="118"/>
    </row>
    <row r="482" spans="3:4">
      <c r="C482" s="118"/>
      <c r="D482" s="118"/>
    </row>
    <row r="483" spans="3:4">
      <c r="C483" s="118"/>
      <c r="D483" s="118"/>
    </row>
    <row r="484" spans="3:4">
      <c r="C484" s="118"/>
      <c r="D484" s="118"/>
    </row>
    <row r="485" spans="3:4">
      <c r="C485" s="118"/>
      <c r="D485" s="118"/>
    </row>
    <row r="486" spans="3:4">
      <c r="C486" s="118"/>
      <c r="D486" s="118"/>
    </row>
    <row r="487" spans="3:4">
      <c r="C487" s="118"/>
      <c r="D487" s="118"/>
    </row>
    <row r="488" spans="3:4">
      <c r="C488" s="118"/>
      <c r="D488" s="118"/>
    </row>
    <row r="489" spans="3:4">
      <c r="C489" s="118"/>
      <c r="D489" s="118"/>
    </row>
    <row r="490" spans="3:4">
      <c r="C490" s="118"/>
      <c r="D490" s="118"/>
    </row>
    <row r="491" spans="3:4">
      <c r="C491" s="118"/>
      <c r="D491" s="118"/>
    </row>
    <row r="492" spans="3:4">
      <c r="C492" s="118"/>
      <c r="D492" s="118"/>
    </row>
    <row r="493" spans="3:4">
      <c r="C493" s="118"/>
      <c r="D493" s="118"/>
    </row>
    <row r="494" spans="3:4">
      <c r="C494" s="118"/>
      <c r="D494" s="118"/>
    </row>
    <row r="495" spans="3:4">
      <c r="C495" s="118"/>
      <c r="D495" s="118"/>
    </row>
    <row r="496" spans="3:4">
      <c r="C496" s="118"/>
      <c r="D496" s="118"/>
    </row>
    <row r="497" spans="3:4">
      <c r="C497" s="118"/>
      <c r="D497" s="118"/>
    </row>
    <row r="498" spans="3:4">
      <c r="C498" s="118"/>
      <c r="D498" s="118"/>
    </row>
    <row r="499" spans="3:4">
      <c r="C499" s="118"/>
      <c r="D499" s="118"/>
    </row>
    <row r="500" spans="3:4">
      <c r="C500" s="118"/>
      <c r="D500" s="118"/>
    </row>
    <row r="501" spans="3:4">
      <c r="C501" s="118"/>
      <c r="D501" s="118"/>
    </row>
    <row r="502" spans="3:4">
      <c r="C502" s="118"/>
      <c r="D502" s="118"/>
    </row>
    <row r="503" spans="3:4">
      <c r="C503" s="118"/>
      <c r="D503" s="118"/>
    </row>
    <row r="504" spans="3:4">
      <c r="C504" s="118"/>
      <c r="D504" s="118"/>
    </row>
    <row r="505" spans="3:4">
      <c r="C505" s="118"/>
      <c r="D505" s="118"/>
    </row>
    <row r="506" spans="3:4">
      <c r="C506" s="118"/>
      <c r="D506" s="118"/>
    </row>
    <row r="507" spans="3:4">
      <c r="C507" s="118"/>
      <c r="D507" s="118"/>
    </row>
    <row r="508" spans="3:4">
      <c r="C508" s="118"/>
      <c r="D508" s="118"/>
    </row>
    <row r="509" spans="3:4">
      <c r="C509" s="118"/>
      <c r="D509" s="118"/>
    </row>
    <row r="510" spans="3:4">
      <c r="C510" s="118"/>
      <c r="D510" s="118"/>
    </row>
    <row r="511" spans="3:4">
      <c r="C511" s="118"/>
      <c r="D511" s="118"/>
    </row>
    <row r="512" spans="3:4">
      <c r="C512" s="118"/>
      <c r="D512" s="118"/>
    </row>
    <row r="513" spans="3:4">
      <c r="C513" s="118"/>
      <c r="D513" s="118"/>
    </row>
    <row r="514" spans="3:4">
      <c r="C514" s="118"/>
      <c r="D514" s="118"/>
    </row>
    <row r="515" spans="3:4">
      <c r="C515" s="118"/>
      <c r="D515" s="118"/>
    </row>
    <row r="516" spans="3:4">
      <c r="C516" s="118"/>
      <c r="D516" s="118"/>
    </row>
    <row r="517" spans="3:4">
      <c r="C517" s="118"/>
      <c r="D517" s="118"/>
    </row>
    <row r="518" spans="3:4">
      <c r="C518" s="118"/>
      <c r="D518" s="118"/>
    </row>
    <row r="519" spans="3:4">
      <c r="C519" s="118"/>
      <c r="D519" s="118"/>
    </row>
    <row r="520" spans="3:4">
      <c r="C520" s="118"/>
      <c r="D520" s="118"/>
    </row>
    <row r="521" spans="3:4">
      <c r="C521" s="118"/>
      <c r="D521" s="118"/>
    </row>
    <row r="522" spans="3:4">
      <c r="C522" s="118"/>
      <c r="D522" s="118"/>
    </row>
    <row r="523" spans="3:4">
      <c r="C523" s="118"/>
      <c r="D523" s="118"/>
    </row>
    <row r="524" spans="3:4">
      <c r="C524" s="118"/>
      <c r="D524" s="118"/>
    </row>
    <row r="525" spans="3:4">
      <c r="C525" s="118"/>
      <c r="D525" s="118"/>
    </row>
    <row r="526" spans="3:4">
      <c r="C526" s="118"/>
      <c r="D526" s="118"/>
    </row>
    <row r="527" spans="3:4">
      <c r="C527" s="118"/>
      <c r="D527" s="118"/>
    </row>
    <row r="528" spans="3:4">
      <c r="C528" s="118"/>
      <c r="D528" s="118"/>
    </row>
    <row r="529" spans="3:4">
      <c r="C529" s="118"/>
      <c r="D529" s="118"/>
    </row>
    <row r="530" spans="3:4">
      <c r="C530" s="118"/>
      <c r="D530" s="118"/>
    </row>
    <row r="531" spans="3:4">
      <c r="C531" s="118"/>
      <c r="D531" s="118"/>
    </row>
    <row r="532" spans="3:4">
      <c r="C532" s="118"/>
      <c r="D532" s="118"/>
    </row>
    <row r="533" spans="3:4">
      <c r="C533" s="118"/>
      <c r="D533" s="118"/>
    </row>
    <row r="534" spans="3:4">
      <c r="C534" s="118"/>
      <c r="D534" s="118"/>
    </row>
    <row r="535" spans="3:4">
      <c r="C535" s="118"/>
      <c r="D535" s="118"/>
    </row>
    <row r="536" spans="3:4">
      <c r="C536" s="118"/>
      <c r="D536" s="118"/>
    </row>
    <row r="537" spans="3:4">
      <c r="C537" s="118"/>
      <c r="D537" s="118"/>
    </row>
    <row r="538" spans="3:4">
      <c r="C538" s="118"/>
      <c r="D538" s="118"/>
    </row>
    <row r="539" spans="3:4">
      <c r="C539" s="118"/>
      <c r="D539" s="118"/>
    </row>
    <row r="540" spans="3:4">
      <c r="C540" s="118"/>
      <c r="D540" s="118"/>
    </row>
    <row r="541" spans="3:4">
      <c r="C541" s="118"/>
      <c r="D541" s="118"/>
    </row>
    <row r="542" spans="3:4">
      <c r="C542" s="118"/>
      <c r="D542" s="118"/>
    </row>
    <row r="543" spans="3:4">
      <c r="C543" s="118"/>
      <c r="D543" s="118"/>
    </row>
    <row r="544" spans="3:4">
      <c r="C544" s="118"/>
      <c r="D544" s="118"/>
    </row>
    <row r="545" spans="3:4">
      <c r="C545" s="118"/>
      <c r="D545" s="118"/>
    </row>
    <row r="546" spans="3:4">
      <c r="C546" s="118"/>
      <c r="D546" s="118"/>
    </row>
    <row r="547" spans="3:4">
      <c r="C547" s="118"/>
      <c r="D547" s="118"/>
    </row>
    <row r="548" spans="3:4">
      <c r="C548" s="118"/>
      <c r="D548" s="118"/>
    </row>
    <row r="549" spans="3:4">
      <c r="C549" s="118"/>
      <c r="D549" s="118"/>
    </row>
    <row r="550" spans="3:4">
      <c r="C550" s="118"/>
      <c r="D550" s="118"/>
    </row>
    <row r="551" spans="3:4">
      <c r="C551" s="118"/>
      <c r="D551" s="118"/>
    </row>
    <row r="552" spans="3:4">
      <c r="C552" s="118"/>
      <c r="D552" s="118"/>
    </row>
    <row r="553" spans="3:4">
      <c r="C553" s="118"/>
      <c r="D553" s="118"/>
    </row>
    <row r="554" spans="3:4">
      <c r="C554" s="118"/>
      <c r="D554" s="118"/>
    </row>
    <row r="555" spans="3:4">
      <c r="C555" s="118"/>
      <c r="D555" s="118"/>
    </row>
    <row r="556" spans="3:4">
      <c r="C556" s="118"/>
      <c r="D556" s="118"/>
    </row>
    <row r="557" spans="3:4">
      <c r="C557" s="118"/>
      <c r="D557" s="118"/>
    </row>
    <row r="558" spans="3:4">
      <c r="C558" s="118"/>
      <c r="D558" s="118"/>
    </row>
    <row r="559" spans="3:4">
      <c r="C559" s="118"/>
      <c r="D559" s="118"/>
    </row>
    <row r="560" spans="3:4">
      <c r="C560" s="118"/>
      <c r="D560" s="118"/>
    </row>
    <row r="561" spans="3:4">
      <c r="C561" s="118"/>
      <c r="D561" s="118"/>
    </row>
    <row r="562" spans="3:4">
      <c r="C562" s="118"/>
      <c r="D562" s="118"/>
    </row>
    <row r="563" spans="3:4">
      <c r="C563" s="118"/>
      <c r="D563" s="118"/>
    </row>
    <row r="564" spans="3:4">
      <c r="C564" s="118"/>
      <c r="D564" s="118"/>
    </row>
    <row r="565" spans="3:4">
      <c r="C565" s="118"/>
      <c r="D565" s="118"/>
    </row>
    <row r="566" spans="3:4">
      <c r="C566" s="118"/>
      <c r="D566" s="118"/>
    </row>
    <row r="567" spans="3:4">
      <c r="C567" s="118"/>
      <c r="D567" s="118"/>
    </row>
    <row r="568" spans="3:4">
      <c r="C568" s="118"/>
      <c r="D568" s="118"/>
    </row>
    <row r="569" spans="3:4">
      <c r="C569" s="118"/>
      <c r="D569" s="118"/>
    </row>
    <row r="570" spans="3:4">
      <c r="C570" s="118"/>
      <c r="D570" s="118"/>
    </row>
    <row r="571" spans="3:4">
      <c r="C571" s="118"/>
      <c r="D571" s="118"/>
    </row>
    <row r="572" spans="3:4">
      <c r="C572" s="118"/>
      <c r="D572" s="118"/>
    </row>
    <row r="573" spans="3:4">
      <c r="C573" s="118"/>
      <c r="D573" s="118"/>
    </row>
    <row r="574" spans="3:4">
      <c r="C574" s="118"/>
      <c r="D574" s="118"/>
    </row>
    <row r="575" spans="3:4">
      <c r="C575" s="118"/>
      <c r="D575" s="118"/>
    </row>
    <row r="576" spans="3:4">
      <c r="C576" s="118"/>
      <c r="D576" s="118"/>
    </row>
    <row r="577" spans="3:4">
      <c r="C577" s="118"/>
      <c r="D577" s="118"/>
    </row>
    <row r="578" spans="3:4">
      <c r="C578" s="118"/>
      <c r="D578" s="118"/>
    </row>
    <row r="579" spans="3:4">
      <c r="C579" s="118"/>
      <c r="D579" s="118"/>
    </row>
    <row r="580" spans="3:4">
      <c r="C580" s="118"/>
      <c r="D580" s="118"/>
    </row>
    <row r="581" spans="3:4">
      <c r="C581" s="118"/>
      <c r="D581" s="118"/>
    </row>
    <row r="582" spans="3:4">
      <c r="C582" s="118"/>
      <c r="D582" s="118"/>
    </row>
    <row r="583" spans="3:4">
      <c r="C583" s="118"/>
      <c r="D583" s="118"/>
    </row>
    <row r="584" spans="3:4">
      <c r="C584" s="118"/>
      <c r="D584" s="118"/>
    </row>
    <row r="585" spans="3:4">
      <c r="C585" s="118"/>
      <c r="D585" s="118"/>
    </row>
    <row r="586" spans="3:4">
      <c r="C586" s="118"/>
      <c r="D586" s="118"/>
    </row>
    <row r="587" spans="3:4">
      <c r="C587" s="118"/>
      <c r="D587" s="118"/>
    </row>
    <row r="588" spans="3:4">
      <c r="C588" s="118"/>
      <c r="D588" s="118"/>
    </row>
    <row r="589" spans="3:4">
      <c r="C589" s="118"/>
      <c r="D589" s="118"/>
    </row>
    <row r="590" spans="3:4">
      <c r="C590" s="118"/>
      <c r="D590" s="118"/>
    </row>
    <row r="591" spans="3:4">
      <c r="C591" s="118"/>
      <c r="D591" s="118"/>
    </row>
    <row r="592" spans="3:4">
      <c r="C592" s="118"/>
      <c r="D592" s="118"/>
    </row>
    <row r="593" spans="3:4">
      <c r="C593" s="118"/>
      <c r="D593" s="118"/>
    </row>
    <row r="594" spans="3:4">
      <c r="C594" s="118"/>
      <c r="D594" s="118"/>
    </row>
    <row r="595" spans="3:4">
      <c r="C595" s="118"/>
      <c r="D595" s="118"/>
    </row>
    <row r="596" spans="3:4">
      <c r="C596" s="118"/>
      <c r="D596" s="118"/>
    </row>
    <row r="597" spans="3:4">
      <c r="C597" s="118"/>
      <c r="D597" s="118"/>
    </row>
    <row r="598" spans="3:4">
      <c r="C598" s="118"/>
      <c r="D598" s="118"/>
    </row>
    <row r="599" spans="3:4">
      <c r="C599" s="118"/>
      <c r="D599" s="118"/>
    </row>
    <row r="600" spans="3:4">
      <c r="C600" s="118"/>
      <c r="D600" s="118"/>
    </row>
    <row r="601" spans="3:4">
      <c r="C601" s="118"/>
      <c r="D601" s="118"/>
    </row>
    <row r="602" spans="3:4">
      <c r="C602" s="118"/>
      <c r="D602" s="118"/>
    </row>
    <row r="603" spans="3:4">
      <c r="C603" s="118"/>
      <c r="D603" s="118"/>
    </row>
  </sheetData>
  <mergeCells count="2">
    <mergeCell ref="B1:G1"/>
    <mergeCell ref="B2:G2"/>
  </mergeCells>
  <printOptions gridLines="1" gridLinesSet="0"/>
  <pageMargins left="1.3385826771653544" right="0.55118110236220474" top="1.1811023622047245" bottom="0.98425196850393704" header="0.51181102362204722" footer="0.51181102362204722"/>
  <pageSetup paperSize="9" orientation="portrait" horizontalDpi="300" r:id="rId1"/>
  <headerFooter alignWithMargins="0">
    <oddHeader xml:space="preserve">&amp;L&amp;"Arial Narrow,Krepko poševno"&amp;28STOLP&amp;"Arial Narrow,Krepko"&amp;24d.o.o&amp;28.&amp;24 &amp;10NAČRTOVANJE SVETOVANJE&amp;R&amp;"Arial Narrow,Navadno"  Prvomajska 37, NOVA GORICA         
</oddHeader>
    <oddFooter>&amp;C&amp;F&amp;R stran&amp;P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sheetPr>
  <dimension ref="A1:P670"/>
  <sheetViews>
    <sheetView topLeftCell="A10" zoomScaleNormal="100" zoomScaleSheetLayoutView="100" workbookViewId="0">
      <selection activeCell="N65" sqref="N65"/>
    </sheetView>
  </sheetViews>
  <sheetFormatPr defaultRowHeight="14.4"/>
  <cols>
    <col min="1" max="2" width="7.6640625" style="63" customWidth="1"/>
    <col min="3" max="3" width="42.6640625" style="63" customWidth="1"/>
    <col min="4" max="5" width="8.6640625" style="63" customWidth="1"/>
    <col min="6" max="7" width="14.6640625" style="122" customWidth="1"/>
    <col min="8" max="8" width="19" style="63" bestFit="1" customWidth="1"/>
    <col min="9" max="258" width="8.88671875" style="63"/>
    <col min="259" max="259" width="3.6640625" style="63" customWidth="1"/>
    <col min="260" max="260" width="34.6640625" style="63" customWidth="1"/>
    <col min="261" max="261" width="7.88671875" style="63" customWidth="1"/>
    <col min="262" max="262" width="16.6640625" style="63" customWidth="1"/>
    <col min="263" max="263" width="15.6640625" style="63" customWidth="1"/>
    <col min="264" max="514" width="8.88671875" style="63"/>
    <col min="515" max="515" width="3.6640625" style="63" customWidth="1"/>
    <col min="516" max="516" width="34.6640625" style="63" customWidth="1"/>
    <col min="517" max="517" width="7.88671875" style="63" customWidth="1"/>
    <col min="518" max="518" width="16.6640625" style="63" customWidth="1"/>
    <col min="519" max="519" width="15.6640625" style="63" customWidth="1"/>
    <col min="520" max="770" width="8.88671875" style="63"/>
    <col min="771" max="771" width="3.6640625" style="63" customWidth="1"/>
    <col min="772" max="772" width="34.6640625" style="63" customWidth="1"/>
    <col min="773" max="773" width="7.88671875" style="63" customWidth="1"/>
    <col min="774" max="774" width="16.6640625" style="63" customWidth="1"/>
    <col min="775" max="775" width="15.6640625" style="63" customWidth="1"/>
    <col min="776" max="1026" width="8.88671875" style="63"/>
    <col min="1027" max="1027" width="3.6640625" style="63" customWidth="1"/>
    <col min="1028" max="1028" width="34.6640625" style="63" customWidth="1"/>
    <col min="1029" max="1029" width="7.88671875" style="63" customWidth="1"/>
    <col min="1030" max="1030" width="16.6640625" style="63" customWidth="1"/>
    <col min="1031" max="1031" width="15.6640625" style="63" customWidth="1"/>
    <col min="1032" max="1282" width="8.88671875" style="63"/>
    <col min="1283" max="1283" width="3.6640625" style="63" customWidth="1"/>
    <col min="1284" max="1284" width="34.6640625" style="63" customWidth="1"/>
    <col min="1285" max="1285" width="7.88671875" style="63" customWidth="1"/>
    <col min="1286" max="1286" width="16.6640625" style="63" customWidth="1"/>
    <col min="1287" max="1287" width="15.6640625" style="63" customWidth="1"/>
    <col min="1288" max="1538" width="8.88671875" style="63"/>
    <col min="1539" max="1539" width="3.6640625" style="63" customWidth="1"/>
    <col min="1540" max="1540" width="34.6640625" style="63" customWidth="1"/>
    <col min="1541" max="1541" width="7.88671875" style="63" customWidth="1"/>
    <col min="1542" max="1542" width="16.6640625" style="63" customWidth="1"/>
    <col min="1543" max="1543" width="15.6640625" style="63" customWidth="1"/>
    <col min="1544" max="1794" width="8.88671875" style="63"/>
    <col min="1795" max="1795" width="3.6640625" style="63" customWidth="1"/>
    <col min="1796" max="1796" width="34.6640625" style="63" customWidth="1"/>
    <col min="1797" max="1797" width="7.88671875" style="63" customWidth="1"/>
    <col min="1798" max="1798" width="16.6640625" style="63" customWidth="1"/>
    <col min="1799" max="1799" width="15.6640625" style="63" customWidth="1"/>
    <col min="1800" max="2050" width="8.88671875" style="63"/>
    <col min="2051" max="2051" width="3.6640625" style="63" customWidth="1"/>
    <col min="2052" max="2052" width="34.6640625" style="63" customWidth="1"/>
    <col min="2053" max="2053" width="7.88671875" style="63" customWidth="1"/>
    <col min="2054" max="2054" width="16.6640625" style="63" customWidth="1"/>
    <col min="2055" max="2055" width="15.6640625" style="63" customWidth="1"/>
    <col min="2056" max="2306" width="8.88671875" style="63"/>
    <col min="2307" max="2307" width="3.6640625" style="63" customWidth="1"/>
    <col min="2308" max="2308" width="34.6640625" style="63" customWidth="1"/>
    <col min="2309" max="2309" width="7.88671875" style="63" customWidth="1"/>
    <col min="2310" max="2310" width="16.6640625" style="63" customWidth="1"/>
    <col min="2311" max="2311" width="15.6640625" style="63" customWidth="1"/>
    <col min="2312" max="2562" width="8.88671875" style="63"/>
    <col min="2563" max="2563" width="3.6640625" style="63" customWidth="1"/>
    <col min="2564" max="2564" width="34.6640625" style="63" customWidth="1"/>
    <col min="2565" max="2565" width="7.88671875" style="63" customWidth="1"/>
    <col min="2566" max="2566" width="16.6640625" style="63" customWidth="1"/>
    <col min="2567" max="2567" width="15.6640625" style="63" customWidth="1"/>
    <col min="2568" max="2818" width="8.88671875" style="63"/>
    <col min="2819" max="2819" width="3.6640625" style="63" customWidth="1"/>
    <col min="2820" max="2820" width="34.6640625" style="63" customWidth="1"/>
    <col min="2821" max="2821" width="7.88671875" style="63" customWidth="1"/>
    <col min="2822" max="2822" width="16.6640625" style="63" customWidth="1"/>
    <col min="2823" max="2823" width="15.6640625" style="63" customWidth="1"/>
    <col min="2824" max="3074" width="8.88671875" style="63"/>
    <col min="3075" max="3075" width="3.6640625" style="63" customWidth="1"/>
    <col min="3076" max="3076" width="34.6640625" style="63" customWidth="1"/>
    <col min="3077" max="3077" width="7.88671875" style="63" customWidth="1"/>
    <col min="3078" max="3078" width="16.6640625" style="63" customWidth="1"/>
    <col min="3079" max="3079" width="15.6640625" style="63" customWidth="1"/>
    <col min="3080" max="3330" width="8.88671875" style="63"/>
    <col min="3331" max="3331" width="3.6640625" style="63" customWidth="1"/>
    <col min="3332" max="3332" width="34.6640625" style="63" customWidth="1"/>
    <col min="3333" max="3333" width="7.88671875" style="63" customWidth="1"/>
    <col min="3334" max="3334" width="16.6640625" style="63" customWidth="1"/>
    <col min="3335" max="3335" width="15.6640625" style="63" customWidth="1"/>
    <col min="3336" max="3586" width="8.88671875" style="63"/>
    <col min="3587" max="3587" width="3.6640625" style="63" customWidth="1"/>
    <col min="3588" max="3588" width="34.6640625" style="63" customWidth="1"/>
    <col min="3589" max="3589" width="7.88671875" style="63" customWidth="1"/>
    <col min="3590" max="3590" width="16.6640625" style="63" customWidth="1"/>
    <col min="3591" max="3591" width="15.6640625" style="63" customWidth="1"/>
    <col min="3592" max="3842" width="8.88671875" style="63"/>
    <col min="3843" max="3843" width="3.6640625" style="63" customWidth="1"/>
    <col min="3844" max="3844" width="34.6640625" style="63" customWidth="1"/>
    <col min="3845" max="3845" width="7.88671875" style="63" customWidth="1"/>
    <col min="3846" max="3846" width="16.6640625" style="63" customWidth="1"/>
    <col min="3847" max="3847" width="15.6640625" style="63" customWidth="1"/>
    <col min="3848" max="4098" width="8.88671875" style="63"/>
    <col min="4099" max="4099" width="3.6640625" style="63" customWidth="1"/>
    <col min="4100" max="4100" width="34.6640625" style="63" customWidth="1"/>
    <col min="4101" max="4101" width="7.88671875" style="63" customWidth="1"/>
    <col min="4102" max="4102" width="16.6640625" style="63" customWidth="1"/>
    <col min="4103" max="4103" width="15.6640625" style="63" customWidth="1"/>
    <col min="4104" max="4354" width="8.88671875" style="63"/>
    <col min="4355" max="4355" width="3.6640625" style="63" customWidth="1"/>
    <col min="4356" max="4356" width="34.6640625" style="63" customWidth="1"/>
    <col min="4357" max="4357" width="7.88671875" style="63" customWidth="1"/>
    <col min="4358" max="4358" width="16.6640625" style="63" customWidth="1"/>
    <col min="4359" max="4359" width="15.6640625" style="63" customWidth="1"/>
    <col min="4360" max="4610" width="8.88671875" style="63"/>
    <col min="4611" max="4611" width="3.6640625" style="63" customWidth="1"/>
    <col min="4612" max="4612" width="34.6640625" style="63" customWidth="1"/>
    <col min="4613" max="4613" width="7.88671875" style="63" customWidth="1"/>
    <col min="4614" max="4614" width="16.6640625" style="63" customWidth="1"/>
    <col min="4615" max="4615" width="15.6640625" style="63" customWidth="1"/>
    <col min="4616" max="4866" width="8.88671875" style="63"/>
    <col min="4867" max="4867" width="3.6640625" style="63" customWidth="1"/>
    <col min="4868" max="4868" width="34.6640625" style="63" customWidth="1"/>
    <col min="4869" max="4869" width="7.88671875" style="63" customWidth="1"/>
    <col min="4870" max="4870" width="16.6640625" style="63" customWidth="1"/>
    <col min="4871" max="4871" width="15.6640625" style="63" customWidth="1"/>
    <col min="4872" max="5122" width="8.88671875" style="63"/>
    <col min="5123" max="5123" width="3.6640625" style="63" customWidth="1"/>
    <col min="5124" max="5124" width="34.6640625" style="63" customWidth="1"/>
    <col min="5125" max="5125" width="7.88671875" style="63" customWidth="1"/>
    <col min="5126" max="5126" width="16.6640625" style="63" customWidth="1"/>
    <col min="5127" max="5127" width="15.6640625" style="63" customWidth="1"/>
    <col min="5128" max="5378" width="8.88671875" style="63"/>
    <col min="5379" max="5379" width="3.6640625" style="63" customWidth="1"/>
    <col min="5380" max="5380" width="34.6640625" style="63" customWidth="1"/>
    <col min="5381" max="5381" width="7.88671875" style="63" customWidth="1"/>
    <col min="5382" max="5382" width="16.6640625" style="63" customWidth="1"/>
    <col min="5383" max="5383" width="15.6640625" style="63" customWidth="1"/>
    <col min="5384" max="5634" width="8.88671875" style="63"/>
    <col min="5635" max="5635" width="3.6640625" style="63" customWidth="1"/>
    <col min="5636" max="5636" width="34.6640625" style="63" customWidth="1"/>
    <col min="5637" max="5637" width="7.88671875" style="63" customWidth="1"/>
    <col min="5638" max="5638" width="16.6640625" style="63" customWidth="1"/>
    <col min="5639" max="5639" width="15.6640625" style="63" customWidth="1"/>
    <col min="5640" max="5890" width="8.88671875" style="63"/>
    <col min="5891" max="5891" width="3.6640625" style="63" customWidth="1"/>
    <col min="5892" max="5892" width="34.6640625" style="63" customWidth="1"/>
    <col min="5893" max="5893" width="7.88671875" style="63" customWidth="1"/>
    <col min="5894" max="5894" width="16.6640625" style="63" customWidth="1"/>
    <col min="5895" max="5895" width="15.6640625" style="63" customWidth="1"/>
    <col min="5896" max="6146" width="8.88671875" style="63"/>
    <col min="6147" max="6147" width="3.6640625" style="63" customWidth="1"/>
    <col min="6148" max="6148" width="34.6640625" style="63" customWidth="1"/>
    <col min="6149" max="6149" width="7.88671875" style="63" customWidth="1"/>
    <col min="6150" max="6150" width="16.6640625" style="63" customWidth="1"/>
    <col min="6151" max="6151" width="15.6640625" style="63" customWidth="1"/>
    <col min="6152" max="6402" width="8.88671875" style="63"/>
    <col min="6403" max="6403" width="3.6640625" style="63" customWidth="1"/>
    <col min="6404" max="6404" width="34.6640625" style="63" customWidth="1"/>
    <col min="6405" max="6405" width="7.88671875" style="63" customWidth="1"/>
    <col min="6406" max="6406" width="16.6640625" style="63" customWidth="1"/>
    <col min="6407" max="6407" width="15.6640625" style="63" customWidth="1"/>
    <col min="6408" max="6658" width="8.88671875" style="63"/>
    <col min="6659" max="6659" width="3.6640625" style="63" customWidth="1"/>
    <col min="6660" max="6660" width="34.6640625" style="63" customWidth="1"/>
    <col min="6661" max="6661" width="7.88671875" style="63" customWidth="1"/>
    <col min="6662" max="6662" width="16.6640625" style="63" customWidth="1"/>
    <col min="6663" max="6663" width="15.6640625" style="63" customWidth="1"/>
    <col min="6664" max="6914" width="8.88671875" style="63"/>
    <col min="6915" max="6915" width="3.6640625" style="63" customWidth="1"/>
    <col min="6916" max="6916" width="34.6640625" style="63" customWidth="1"/>
    <col min="6917" max="6917" width="7.88671875" style="63" customWidth="1"/>
    <col min="6918" max="6918" width="16.6640625" style="63" customWidth="1"/>
    <col min="6919" max="6919" width="15.6640625" style="63" customWidth="1"/>
    <col min="6920" max="7170" width="8.88671875" style="63"/>
    <col min="7171" max="7171" width="3.6640625" style="63" customWidth="1"/>
    <col min="7172" max="7172" width="34.6640625" style="63" customWidth="1"/>
    <col min="7173" max="7173" width="7.88671875" style="63" customWidth="1"/>
    <col min="7174" max="7174" width="16.6640625" style="63" customWidth="1"/>
    <col min="7175" max="7175" width="15.6640625" style="63" customWidth="1"/>
    <col min="7176" max="7426" width="8.88671875" style="63"/>
    <col min="7427" max="7427" width="3.6640625" style="63" customWidth="1"/>
    <col min="7428" max="7428" width="34.6640625" style="63" customWidth="1"/>
    <col min="7429" max="7429" width="7.88671875" style="63" customWidth="1"/>
    <col min="7430" max="7430" width="16.6640625" style="63" customWidth="1"/>
    <col min="7431" max="7431" width="15.6640625" style="63" customWidth="1"/>
    <col min="7432" max="7682" width="8.88671875" style="63"/>
    <col min="7683" max="7683" width="3.6640625" style="63" customWidth="1"/>
    <col min="7684" max="7684" width="34.6640625" style="63" customWidth="1"/>
    <col min="7685" max="7685" width="7.88671875" style="63" customWidth="1"/>
    <col min="7686" max="7686" width="16.6640625" style="63" customWidth="1"/>
    <col min="7687" max="7687" width="15.6640625" style="63" customWidth="1"/>
    <col min="7688" max="7938" width="8.88671875" style="63"/>
    <col min="7939" max="7939" width="3.6640625" style="63" customWidth="1"/>
    <col min="7940" max="7940" width="34.6640625" style="63" customWidth="1"/>
    <col min="7941" max="7941" width="7.88671875" style="63" customWidth="1"/>
    <col min="7942" max="7942" width="16.6640625" style="63" customWidth="1"/>
    <col min="7943" max="7943" width="15.6640625" style="63" customWidth="1"/>
    <col min="7944" max="8194" width="8.88671875" style="63"/>
    <col min="8195" max="8195" width="3.6640625" style="63" customWidth="1"/>
    <col min="8196" max="8196" width="34.6640625" style="63" customWidth="1"/>
    <col min="8197" max="8197" width="7.88671875" style="63" customWidth="1"/>
    <col min="8198" max="8198" width="16.6640625" style="63" customWidth="1"/>
    <col min="8199" max="8199" width="15.6640625" style="63" customWidth="1"/>
    <col min="8200" max="8450" width="8.88671875" style="63"/>
    <col min="8451" max="8451" width="3.6640625" style="63" customWidth="1"/>
    <col min="8452" max="8452" width="34.6640625" style="63" customWidth="1"/>
    <col min="8453" max="8453" width="7.88671875" style="63" customWidth="1"/>
    <col min="8454" max="8454" width="16.6640625" style="63" customWidth="1"/>
    <col min="8455" max="8455" width="15.6640625" style="63" customWidth="1"/>
    <col min="8456" max="8706" width="8.88671875" style="63"/>
    <col min="8707" max="8707" width="3.6640625" style="63" customWidth="1"/>
    <col min="8708" max="8708" width="34.6640625" style="63" customWidth="1"/>
    <col min="8709" max="8709" width="7.88671875" style="63" customWidth="1"/>
    <col min="8710" max="8710" width="16.6640625" style="63" customWidth="1"/>
    <col min="8711" max="8711" width="15.6640625" style="63" customWidth="1"/>
    <col min="8712" max="8962" width="8.88671875" style="63"/>
    <col min="8963" max="8963" width="3.6640625" style="63" customWidth="1"/>
    <col min="8964" max="8964" width="34.6640625" style="63" customWidth="1"/>
    <col min="8965" max="8965" width="7.88671875" style="63" customWidth="1"/>
    <col min="8966" max="8966" width="16.6640625" style="63" customWidth="1"/>
    <col min="8967" max="8967" width="15.6640625" style="63" customWidth="1"/>
    <col min="8968" max="9218" width="8.88671875" style="63"/>
    <col min="9219" max="9219" width="3.6640625" style="63" customWidth="1"/>
    <col min="9220" max="9220" width="34.6640625" style="63" customWidth="1"/>
    <col min="9221" max="9221" width="7.88671875" style="63" customWidth="1"/>
    <col min="9222" max="9222" width="16.6640625" style="63" customWidth="1"/>
    <col min="9223" max="9223" width="15.6640625" style="63" customWidth="1"/>
    <col min="9224" max="9474" width="8.88671875" style="63"/>
    <col min="9475" max="9475" width="3.6640625" style="63" customWidth="1"/>
    <col min="9476" max="9476" width="34.6640625" style="63" customWidth="1"/>
    <col min="9477" max="9477" width="7.88671875" style="63" customWidth="1"/>
    <col min="9478" max="9478" width="16.6640625" style="63" customWidth="1"/>
    <col min="9479" max="9479" width="15.6640625" style="63" customWidth="1"/>
    <col min="9480" max="9730" width="8.88671875" style="63"/>
    <col min="9731" max="9731" width="3.6640625" style="63" customWidth="1"/>
    <col min="9732" max="9732" width="34.6640625" style="63" customWidth="1"/>
    <col min="9733" max="9733" width="7.88671875" style="63" customWidth="1"/>
    <col min="9734" max="9734" width="16.6640625" style="63" customWidth="1"/>
    <col min="9735" max="9735" width="15.6640625" style="63" customWidth="1"/>
    <col min="9736" max="9986" width="8.88671875" style="63"/>
    <col min="9987" max="9987" width="3.6640625" style="63" customWidth="1"/>
    <col min="9988" max="9988" width="34.6640625" style="63" customWidth="1"/>
    <col min="9989" max="9989" width="7.88671875" style="63" customWidth="1"/>
    <col min="9990" max="9990" width="16.6640625" style="63" customWidth="1"/>
    <col min="9991" max="9991" width="15.6640625" style="63" customWidth="1"/>
    <col min="9992" max="10242" width="8.88671875" style="63"/>
    <col min="10243" max="10243" width="3.6640625" style="63" customWidth="1"/>
    <col min="10244" max="10244" width="34.6640625" style="63" customWidth="1"/>
    <col min="10245" max="10245" width="7.88671875" style="63" customWidth="1"/>
    <col min="10246" max="10246" width="16.6640625" style="63" customWidth="1"/>
    <col min="10247" max="10247" width="15.6640625" style="63" customWidth="1"/>
    <col min="10248" max="10498" width="8.88671875" style="63"/>
    <col min="10499" max="10499" width="3.6640625" style="63" customWidth="1"/>
    <col min="10500" max="10500" width="34.6640625" style="63" customWidth="1"/>
    <col min="10501" max="10501" width="7.88671875" style="63" customWidth="1"/>
    <col min="10502" max="10502" width="16.6640625" style="63" customWidth="1"/>
    <col min="10503" max="10503" width="15.6640625" style="63" customWidth="1"/>
    <col min="10504" max="10754" width="8.88671875" style="63"/>
    <col min="10755" max="10755" width="3.6640625" style="63" customWidth="1"/>
    <col min="10756" max="10756" width="34.6640625" style="63" customWidth="1"/>
    <col min="10757" max="10757" width="7.88671875" style="63" customWidth="1"/>
    <col min="10758" max="10758" width="16.6640625" style="63" customWidth="1"/>
    <col min="10759" max="10759" width="15.6640625" style="63" customWidth="1"/>
    <col min="10760" max="11010" width="8.88671875" style="63"/>
    <col min="11011" max="11011" width="3.6640625" style="63" customWidth="1"/>
    <col min="11012" max="11012" width="34.6640625" style="63" customWidth="1"/>
    <col min="11013" max="11013" width="7.88671875" style="63" customWidth="1"/>
    <col min="11014" max="11014" width="16.6640625" style="63" customWidth="1"/>
    <col min="11015" max="11015" width="15.6640625" style="63" customWidth="1"/>
    <col min="11016" max="11266" width="8.88671875" style="63"/>
    <col min="11267" max="11267" width="3.6640625" style="63" customWidth="1"/>
    <col min="11268" max="11268" width="34.6640625" style="63" customWidth="1"/>
    <col min="11269" max="11269" width="7.88671875" style="63" customWidth="1"/>
    <col min="11270" max="11270" width="16.6640625" style="63" customWidth="1"/>
    <col min="11271" max="11271" width="15.6640625" style="63" customWidth="1"/>
    <col min="11272" max="11522" width="8.88671875" style="63"/>
    <col min="11523" max="11523" width="3.6640625" style="63" customWidth="1"/>
    <col min="11524" max="11524" width="34.6640625" style="63" customWidth="1"/>
    <col min="11525" max="11525" width="7.88671875" style="63" customWidth="1"/>
    <col min="11526" max="11526" width="16.6640625" style="63" customWidth="1"/>
    <col min="11527" max="11527" width="15.6640625" style="63" customWidth="1"/>
    <col min="11528" max="11778" width="8.88671875" style="63"/>
    <col min="11779" max="11779" width="3.6640625" style="63" customWidth="1"/>
    <col min="11780" max="11780" width="34.6640625" style="63" customWidth="1"/>
    <col min="11781" max="11781" width="7.88671875" style="63" customWidth="1"/>
    <col min="11782" max="11782" width="16.6640625" style="63" customWidth="1"/>
    <col min="11783" max="11783" width="15.6640625" style="63" customWidth="1"/>
    <col min="11784" max="12034" width="8.88671875" style="63"/>
    <col min="12035" max="12035" width="3.6640625" style="63" customWidth="1"/>
    <col min="12036" max="12036" width="34.6640625" style="63" customWidth="1"/>
    <col min="12037" max="12037" width="7.88671875" style="63" customWidth="1"/>
    <col min="12038" max="12038" width="16.6640625" style="63" customWidth="1"/>
    <col min="12039" max="12039" width="15.6640625" style="63" customWidth="1"/>
    <col min="12040" max="12290" width="8.88671875" style="63"/>
    <col min="12291" max="12291" width="3.6640625" style="63" customWidth="1"/>
    <col min="12292" max="12292" width="34.6640625" style="63" customWidth="1"/>
    <col min="12293" max="12293" width="7.88671875" style="63" customWidth="1"/>
    <col min="12294" max="12294" width="16.6640625" style="63" customWidth="1"/>
    <col min="12295" max="12295" width="15.6640625" style="63" customWidth="1"/>
    <col min="12296" max="12546" width="8.88671875" style="63"/>
    <col min="12547" max="12547" width="3.6640625" style="63" customWidth="1"/>
    <col min="12548" max="12548" width="34.6640625" style="63" customWidth="1"/>
    <col min="12549" max="12549" width="7.88671875" style="63" customWidth="1"/>
    <col min="12550" max="12550" width="16.6640625" style="63" customWidth="1"/>
    <col min="12551" max="12551" width="15.6640625" style="63" customWidth="1"/>
    <col min="12552" max="12802" width="8.88671875" style="63"/>
    <col min="12803" max="12803" width="3.6640625" style="63" customWidth="1"/>
    <col min="12804" max="12804" width="34.6640625" style="63" customWidth="1"/>
    <col min="12805" max="12805" width="7.88671875" style="63" customWidth="1"/>
    <col min="12806" max="12806" width="16.6640625" style="63" customWidth="1"/>
    <col min="12807" max="12807" width="15.6640625" style="63" customWidth="1"/>
    <col min="12808" max="13058" width="8.88671875" style="63"/>
    <col min="13059" max="13059" width="3.6640625" style="63" customWidth="1"/>
    <col min="13060" max="13060" width="34.6640625" style="63" customWidth="1"/>
    <col min="13061" max="13061" width="7.88671875" style="63" customWidth="1"/>
    <col min="13062" max="13062" width="16.6640625" style="63" customWidth="1"/>
    <col min="13063" max="13063" width="15.6640625" style="63" customWidth="1"/>
    <col min="13064" max="13314" width="8.88671875" style="63"/>
    <col min="13315" max="13315" width="3.6640625" style="63" customWidth="1"/>
    <col min="13316" max="13316" width="34.6640625" style="63" customWidth="1"/>
    <col min="13317" max="13317" width="7.88671875" style="63" customWidth="1"/>
    <col min="13318" max="13318" width="16.6640625" style="63" customWidth="1"/>
    <col min="13319" max="13319" width="15.6640625" style="63" customWidth="1"/>
    <col min="13320" max="13570" width="8.88671875" style="63"/>
    <col min="13571" max="13571" width="3.6640625" style="63" customWidth="1"/>
    <col min="13572" max="13572" width="34.6640625" style="63" customWidth="1"/>
    <col min="13573" max="13573" width="7.88671875" style="63" customWidth="1"/>
    <col min="13574" max="13574" width="16.6640625" style="63" customWidth="1"/>
    <col min="13575" max="13575" width="15.6640625" style="63" customWidth="1"/>
    <col min="13576" max="13826" width="8.88671875" style="63"/>
    <col min="13827" max="13827" width="3.6640625" style="63" customWidth="1"/>
    <col min="13828" max="13828" width="34.6640625" style="63" customWidth="1"/>
    <col min="13829" max="13829" width="7.88671875" style="63" customWidth="1"/>
    <col min="13830" max="13830" width="16.6640625" style="63" customWidth="1"/>
    <col min="13831" max="13831" width="15.6640625" style="63" customWidth="1"/>
    <col min="13832" max="14082" width="8.88671875" style="63"/>
    <col min="14083" max="14083" width="3.6640625" style="63" customWidth="1"/>
    <col min="14084" max="14084" width="34.6640625" style="63" customWidth="1"/>
    <col min="14085" max="14085" width="7.88671875" style="63" customWidth="1"/>
    <col min="14086" max="14086" width="16.6640625" style="63" customWidth="1"/>
    <col min="14087" max="14087" width="15.6640625" style="63" customWidth="1"/>
    <col min="14088" max="14338" width="8.88671875" style="63"/>
    <col min="14339" max="14339" width="3.6640625" style="63" customWidth="1"/>
    <col min="14340" max="14340" width="34.6640625" style="63" customWidth="1"/>
    <col min="14341" max="14341" width="7.88671875" style="63" customWidth="1"/>
    <col min="14342" max="14342" width="16.6640625" style="63" customWidth="1"/>
    <col min="14343" max="14343" width="15.6640625" style="63" customWidth="1"/>
    <col min="14344" max="14594" width="8.88671875" style="63"/>
    <col min="14595" max="14595" width="3.6640625" style="63" customWidth="1"/>
    <col min="14596" max="14596" width="34.6640625" style="63" customWidth="1"/>
    <col min="14597" max="14597" width="7.88671875" style="63" customWidth="1"/>
    <col min="14598" max="14598" width="16.6640625" style="63" customWidth="1"/>
    <col min="14599" max="14599" width="15.6640625" style="63" customWidth="1"/>
    <col min="14600" max="14850" width="8.88671875" style="63"/>
    <col min="14851" max="14851" width="3.6640625" style="63" customWidth="1"/>
    <col min="14852" max="14852" width="34.6640625" style="63" customWidth="1"/>
    <col min="14853" max="14853" width="7.88671875" style="63" customWidth="1"/>
    <col min="14854" max="14854" width="16.6640625" style="63" customWidth="1"/>
    <col min="14855" max="14855" width="15.6640625" style="63" customWidth="1"/>
    <col min="14856" max="15106" width="8.88671875" style="63"/>
    <col min="15107" max="15107" width="3.6640625" style="63" customWidth="1"/>
    <col min="15108" max="15108" width="34.6640625" style="63" customWidth="1"/>
    <col min="15109" max="15109" width="7.88671875" style="63" customWidth="1"/>
    <col min="15110" max="15110" width="16.6640625" style="63" customWidth="1"/>
    <col min="15111" max="15111" width="15.6640625" style="63" customWidth="1"/>
    <col min="15112" max="15362" width="8.88671875" style="63"/>
    <col min="15363" max="15363" width="3.6640625" style="63" customWidth="1"/>
    <col min="15364" max="15364" width="34.6640625" style="63" customWidth="1"/>
    <col min="15365" max="15365" width="7.88671875" style="63" customWidth="1"/>
    <col min="15366" max="15366" width="16.6640625" style="63" customWidth="1"/>
    <col min="15367" max="15367" width="15.6640625" style="63" customWidth="1"/>
    <col min="15368" max="15618" width="8.88671875" style="63"/>
    <col min="15619" max="15619" width="3.6640625" style="63" customWidth="1"/>
    <col min="15620" max="15620" width="34.6640625" style="63" customWidth="1"/>
    <col min="15621" max="15621" width="7.88671875" style="63" customWidth="1"/>
    <col min="15622" max="15622" width="16.6640625" style="63" customWidth="1"/>
    <col min="15623" max="15623" width="15.6640625" style="63" customWidth="1"/>
    <col min="15624" max="15874" width="8.88671875" style="63"/>
    <col min="15875" max="15875" width="3.6640625" style="63" customWidth="1"/>
    <col min="15876" max="15876" width="34.6640625" style="63" customWidth="1"/>
    <col min="15877" max="15877" width="7.88671875" style="63" customWidth="1"/>
    <col min="15878" max="15878" width="16.6640625" style="63" customWidth="1"/>
    <col min="15879" max="15879" width="15.6640625" style="63" customWidth="1"/>
    <col min="15880" max="16130" width="8.88671875" style="63"/>
    <col min="16131" max="16131" width="3.6640625" style="63" customWidth="1"/>
    <col min="16132" max="16132" width="34.6640625" style="63" customWidth="1"/>
    <col min="16133" max="16133" width="7.88671875" style="63" customWidth="1"/>
    <col min="16134" max="16134" width="16.6640625" style="63" customWidth="1"/>
    <col min="16135" max="16135" width="15.6640625" style="63" customWidth="1"/>
    <col min="16136" max="16384" width="8.88671875" style="63"/>
  </cols>
  <sheetData>
    <row r="1" spans="1:11" s="91" customFormat="1" ht="40.200000000000003" customHeight="1">
      <c r="A1" s="1"/>
      <c r="B1" s="449" t="s">
        <v>47</v>
      </c>
      <c r="C1" s="449"/>
      <c r="D1" s="449"/>
      <c r="E1" s="449"/>
      <c r="F1" s="449"/>
      <c r="G1" s="449"/>
      <c r="H1" s="134"/>
      <c r="I1" s="135"/>
      <c r="J1" s="136"/>
      <c r="K1" s="136"/>
    </row>
    <row r="2" spans="1:11" s="91" customFormat="1" ht="40.200000000000003" customHeight="1" thickBot="1">
      <c r="A2" s="3" t="s">
        <v>102</v>
      </c>
      <c r="B2" s="451" t="s">
        <v>44</v>
      </c>
      <c r="C2" s="451"/>
      <c r="D2" s="451"/>
      <c r="E2" s="451"/>
      <c r="F2" s="451"/>
      <c r="G2" s="451"/>
      <c r="H2" s="137"/>
      <c r="I2" s="135"/>
      <c r="J2" s="135"/>
      <c r="K2" s="135"/>
    </row>
    <row r="3" spans="1:11">
      <c r="H3" s="123"/>
      <c r="I3" s="123"/>
      <c r="J3" s="124"/>
      <c r="K3" s="124"/>
    </row>
    <row r="4" spans="1:11">
      <c r="A4" s="49" t="s">
        <v>309</v>
      </c>
      <c r="B4" s="49"/>
      <c r="C4" s="49"/>
      <c r="D4" s="49"/>
      <c r="E4" s="50"/>
      <c r="F4" s="105"/>
      <c r="G4" s="106"/>
      <c r="H4" s="102"/>
      <c r="I4" s="103"/>
      <c r="J4" s="100"/>
      <c r="K4" s="100"/>
    </row>
    <row r="5" spans="1:11">
      <c r="A5" s="208" t="s">
        <v>17</v>
      </c>
      <c r="B5" s="202" t="s">
        <v>28</v>
      </c>
      <c r="C5" s="209"/>
      <c r="D5" s="210"/>
      <c r="E5" s="211"/>
      <c r="F5" s="212"/>
      <c r="G5" s="212">
        <f>ROUND(SUM(G22:G23),2)</f>
        <v>3000</v>
      </c>
    </row>
    <row r="6" spans="1:11">
      <c r="A6" s="208" t="s">
        <v>18</v>
      </c>
      <c r="B6" s="202" t="s">
        <v>29</v>
      </c>
      <c r="C6" s="209"/>
      <c r="D6" s="210"/>
      <c r="E6" s="211"/>
      <c r="F6" s="212"/>
      <c r="G6" s="212">
        <f>ROUND(SUM(G25),2)</f>
        <v>0</v>
      </c>
    </row>
    <row r="7" spans="1:11">
      <c r="A7" s="208" t="s">
        <v>19</v>
      </c>
      <c r="B7" s="202" t="s">
        <v>30</v>
      </c>
      <c r="C7" s="209"/>
      <c r="D7" s="210"/>
      <c r="E7" s="211"/>
      <c r="F7" s="212"/>
      <c r="G7" s="212">
        <f>ROUND(SUM(G27),2)</f>
        <v>0</v>
      </c>
    </row>
    <row r="8" spans="1:11">
      <c r="A8" s="208" t="s">
        <v>20</v>
      </c>
      <c r="B8" s="202" t="s">
        <v>31</v>
      </c>
      <c r="C8" s="209"/>
      <c r="D8" s="210"/>
      <c r="E8" s="211"/>
      <c r="F8" s="212"/>
      <c r="G8" s="212">
        <f>ROUND(SUM(G29:G35),2)</f>
        <v>0</v>
      </c>
    </row>
    <row r="9" spans="1:11">
      <c r="A9" s="208" t="s">
        <v>21</v>
      </c>
      <c r="B9" s="202" t="s">
        <v>32</v>
      </c>
      <c r="C9" s="209"/>
      <c r="D9" s="210"/>
      <c r="E9" s="211"/>
      <c r="F9" s="212"/>
      <c r="G9" s="212">
        <f>ROUND(SUM(G36:G38),2)</f>
        <v>0</v>
      </c>
    </row>
    <row r="10" spans="1:11">
      <c r="A10" s="208" t="s">
        <v>22</v>
      </c>
      <c r="B10" s="202" t="s">
        <v>33</v>
      </c>
      <c r="C10" s="209"/>
      <c r="D10" s="210"/>
      <c r="E10" s="211"/>
      <c r="F10" s="212"/>
      <c r="G10" s="212">
        <f>ROUND(SUM(G39:G44),2)</f>
        <v>0</v>
      </c>
    </row>
    <row r="11" spans="1:11">
      <c r="A11" s="208" t="s">
        <v>23</v>
      </c>
      <c r="B11" s="202" t="s">
        <v>34</v>
      </c>
      <c r="C11" s="209"/>
      <c r="D11" s="210"/>
      <c r="E11" s="211"/>
      <c r="F11" s="212"/>
      <c r="G11" s="212">
        <f>ROUND(SUM(G45:G46),2)</f>
        <v>0</v>
      </c>
    </row>
    <row r="12" spans="1:11">
      <c r="A12" s="208" t="s">
        <v>24</v>
      </c>
      <c r="B12" s="202" t="s">
        <v>35</v>
      </c>
      <c r="C12" s="209"/>
      <c r="D12" s="210"/>
      <c r="E12" s="211"/>
      <c r="F12" s="212"/>
      <c r="G12" s="212">
        <f>ROUND(SUM(G47:G49),2)</f>
        <v>0</v>
      </c>
    </row>
    <row r="13" spans="1:11">
      <c r="A13" s="208" t="s">
        <v>25</v>
      </c>
      <c r="B13" s="202" t="s">
        <v>36</v>
      </c>
      <c r="C13" s="209"/>
      <c r="D13" s="210"/>
      <c r="E13" s="211"/>
      <c r="F13" s="212"/>
      <c r="G13" s="212">
        <f>ROUND(SUM(G50:G51),2)</f>
        <v>0</v>
      </c>
    </row>
    <row r="14" spans="1:11">
      <c r="A14" s="208" t="s">
        <v>26</v>
      </c>
      <c r="B14" s="202" t="s">
        <v>37</v>
      </c>
      <c r="C14" s="209"/>
      <c r="D14" s="210"/>
      <c r="E14" s="211"/>
      <c r="F14" s="212"/>
      <c r="G14" s="212">
        <f>ROUND(SUM(G52:G55),2)</f>
        <v>0</v>
      </c>
    </row>
    <row r="15" spans="1:11" ht="15" thickBot="1">
      <c r="C15" s="125"/>
      <c r="D15" s="125"/>
      <c r="E15" s="64"/>
      <c r="F15" s="84"/>
      <c r="G15" s="84"/>
    </row>
    <row r="16" spans="1:11" ht="15.6" thickTop="1" thickBot="1">
      <c r="A16" s="69"/>
      <c r="D16" s="125"/>
      <c r="E16" s="128" t="s">
        <v>100</v>
      </c>
      <c r="F16" s="129"/>
      <c r="G16" s="130">
        <f>ROUND(SUM(G5:G14),2)</f>
        <v>3000</v>
      </c>
    </row>
    <row r="17" spans="1:16" s="123" customFormat="1" ht="15" thickTop="1">
      <c r="A17" s="99"/>
      <c r="B17" s="99"/>
      <c r="C17" s="99"/>
      <c r="D17" s="99"/>
      <c r="E17" s="101"/>
      <c r="F17" s="107"/>
      <c r="G17" s="108"/>
      <c r="H17" s="102"/>
      <c r="I17" s="103"/>
      <c r="J17" s="100"/>
      <c r="K17" s="100"/>
    </row>
    <row r="18" spans="1:16">
      <c r="A18" s="49" t="s">
        <v>308</v>
      </c>
      <c r="B18" s="49"/>
      <c r="C18" s="50"/>
      <c r="D18" s="50"/>
      <c r="E18" s="51"/>
      <c r="F18" s="109"/>
      <c r="G18" s="110"/>
      <c r="H18" s="100"/>
      <c r="I18" s="100"/>
    </row>
    <row r="19" spans="1:16">
      <c r="A19" s="22"/>
      <c r="B19" s="22"/>
      <c r="C19" s="45"/>
      <c r="D19" s="45"/>
      <c r="E19" s="46"/>
      <c r="F19" s="111"/>
      <c r="G19" s="82"/>
      <c r="H19" s="100"/>
      <c r="I19" s="100"/>
    </row>
    <row r="20" spans="1:16" s="65" customFormat="1">
      <c r="A20" s="159"/>
      <c r="B20" s="159"/>
      <c r="C20" s="160" t="s">
        <v>315</v>
      </c>
      <c r="D20" s="159" t="s">
        <v>278</v>
      </c>
      <c r="E20" s="161" t="s">
        <v>279</v>
      </c>
      <c r="F20" s="176" t="s">
        <v>314</v>
      </c>
      <c r="G20" s="176" t="s">
        <v>316</v>
      </c>
      <c r="H20" s="126"/>
      <c r="I20" s="126"/>
    </row>
    <row r="21" spans="1:16">
      <c r="A21" s="209"/>
      <c r="B21" s="209"/>
      <c r="C21" s="213" t="s">
        <v>53</v>
      </c>
      <c r="D21" s="213"/>
      <c r="E21" s="211"/>
      <c r="F21" s="212"/>
      <c r="G21" s="212"/>
    </row>
    <row r="22" spans="1:16" ht="28.8">
      <c r="A22" s="209">
        <v>3</v>
      </c>
      <c r="B22" s="215">
        <v>11111</v>
      </c>
      <c r="C22" s="210" t="s">
        <v>56</v>
      </c>
      <c r="D22" s="210" t="s">
        <v>55</v>
      </c>
      <c r="E22" s="211">
        <v>1</v>
      </c>
      <c r="F22" s="414">
        <f t="shared" ref="F22" si="0">+ROUND(,2)</f>
        <v>0</v>
      </c>
      <c r="G22" s="214">
        <f>+ROUND(E22*F22,2)</f>
        <v>0</v>
      </c>
    </row>
    <row r="23" spans="1:16" ht="129.6">
      <c r="A23" s="209">
        <v>4</v>
      </c>
      <c r="B23" s="209"/>
      <c r="C23" s="459" t="s">
        <v>439</v>
      </c>
      <c r="D23" s="426" t="s">
        <v>55</v>
      </c>
      <c r="E23" s="427">
        <v>1</v>
      </c>
      <c r="F23" s="422">
        <v>3000</v>
      </c>
      <c r="G23" s="428">
        <f>+ROUND(E23*F23,2)</f>
        <v>3000</v>
      </c>
      <c r="H23" s="458" t="s">
        <v>441</v>
      </c>
    </row>
    <row r="24" spans="1:16">
      <c r="A24" s="209"/>
      <c r="B24" s="209"/>
      <c r="C24" s="213" t="s">
        <v>57</v>
      </c>
      <c r="D24" s="213"/>
      <c r="E24" s="211"/>
      <c r="F24" s="212"/>
      <c r="G24" s="212"/>
      <c r="H24" s="123"/>
      <c r="I24" s="123"/>
      <c r="J24" s="123"/>
    </row>
    <row r="25" spans="1:16" ht="57.6">
      <c r="A25" s="209">
        <v>5</v>
      </c>
      <c r="B25" s="209"/>
      <c r="C25" s="210" t="s">
        <v>58</v>
      </c>
      <c r="D25" s="210"/>
      <c r="E25" s="216" t="s">
        <v>59</v>
      </c>
      <c r="F25" s="212"/>
      <c r="G25" s="212"/>
      <c r="H25" s="123"/>
      <c r="I25" s="123"/>
      <c r="J25" s="123"/>
    </row>
    <row r="26" spans="1:16">
      <c r="A26" s="209"/>
      <c r="B26" s="209"/>
      <c r="C26" s="213" t="s">
        <v>60</v>
      </c>
      <c r="D26" s="213"/>
      <c r="E26" s="211"/>
      <c r="F26" s="212"/>
      <c r="G26" s="212"/>
      <c r="H26" s="123"/>
      <c r="I26" s="123"/>
      <c r="J26" s="123"/>
    </row>
    <row r="27" spans="1:16" ht="57.6">
      <c r="A27" s="209">
        <v>6</v>
      </c>
      <c r="B27" s="209"/>
      <c r="C27" s="210" t="s">
        <v>61</v>
      </c>
      <c r="D27" s="210" t="s">
        <v>62</v>
      </c>
      <c r="E27" s="216" t="s">
        <v>59</v>
      </c>
      <c r="F27" s="212"/>
      <c r="G27" s="212"/>
      <c r="H27" s="123"/>
      <c r="I27" s="123"/>
      <c r="J27" s="123"/>
    </row>
    <row r="28" spans="1:16">
      <c r="A28" s="209"/>
      <c r="B28" s="209"/>
      <c r="C28" s="213" t="s">
        <v>63</v>
      </c>
      <c r="D28" s="213"/>
      <c r="E28" s="211"/>
      <c r="F28" s="212"/>
      <c r="G28" s="212"/>
      <c r="H28" s="123"/>
      <c r="I28" s="123"/>
      <c r="J28" s="123"/>
    </row>
    <row r="29" spans="1:16" ht="28.8">
      <c r="A29" s="209"/>
      <c r="B29" s="209"/>
      <c r="C29" s="213" t="s">
        <v>330</v>
      </c>
      <c r="D29" s="213"/>
      <c r="E29" s="211"/>
      <c r="F29" s="212"/>
      <c r="G29" s="212"/>
      <c r="H29" s="123"/>
      <c r="I29" s="123"/>
      <c r="J29" s="123"/>
    </row>
    <row r="30" spans="1:16" ht="43.2">
      <c r="A30" s="209">
        <v>7</v>
      </c>
      <c r="B30" s="209"/>
      <c r="C30" s="210" t="s">
        <v>64</v>
      </c>
      <c r="D30" s="210" t="s">
        <v>55</v>
      </c>
      <c r="E30" s="216" t="s">
        <v>59</v>
      </c>
      <c r="F30" s="212"/>
      <c r="G30" s="212"/>
      <c r="H30" s="123"/>
      <c r="I30" s="123"/>
      <c r="J30" s="123"/>
    </row>
    <row r="31" spans="1:16" ht="43.2">
      <c r="A31" s="209">
        <v>8</v>
      </c>
      <c r="B31" s="217" t="s">
        <v>65</v>
      </c>
      <c r="C31" s="217" t="s">
        <v>104</v>
      </c>
      <c r="D31" s="217" t="s">
        <v>325</v>
      </c>
      <c r="E31" s="211">
        <v>30.2</v>
      </c>
      <c r="F31" s="414">
        <f t="shared" ref="F31:F35" si="1">+ROUND(,2)</f>
        <v>0</v>
      </c>
      <c r="G31" s="214">
        <f t="shared" ref="G31:G35" si="2">+ROUND(E31*F31,2)</f>
        <v>0</v>
      </c>
      <c r="H31" s="123"/>
      <c r="I31" s="123"/>
      <c r="J31" s="123"/>
    </row>
    <row r="32" spans="1:16" ht="86.4">
      <c r="A32" s="209">
        <v>9</v>
      </c>
      <c r="B32" s="217" t="s">
        <v>67</v>
      </c>
      <c r="C32" s="217" t="s">
        <v>319</v>
      </c>
      <c r="D32" s="217" t="s">
        <v>331</v>
      </c>
      <c r="E32" s="211">
        <v>200</v>
      </c>
      <c r="F32" s="414">
        <f t="shared" si="1"/>
        <v>0</v>
      </c>
      <c r="G32" s="214">
        <f t="shared" si="2"/>
        <v>0</v>
      </c>
      <c r="H32" s="123"/>
      <c r="I32" s="123"/>
      <c r="J32" s="123"/>
      <c r="K32" s="123"/>
      <c r="L32" s="123"/>
      <c r="M32" s="123"/>
      <c r="N32" s="123"/>
      <c r="O32" s="123"/>
      <c r="P32" s="123"/>
    </row>
    <row r="33" spans="1:16" ht="57.6">
      <c r="A33" s="209">
        <v>10</v>
      </c>
      <c r="B33" s="217" t="s">
        <v>68</v>
      </c>
      <c r="C33" s="217" t="s">
        <v>69</v>
      </c>
      <c r="D33" s="217" t="s">
        <v>332</v>
      </c>
      <c r="E33" s="211">
        <v>125</v>
      </c>
      <c r="F33" s="414">
        <f t="shared" si="1"/>
        <v>0</v>
      </c>
      <c r="G33" s="214">
        <f t="shared" si="2"/>
        <v>0</v>
      </c>
      <c r="H33" s="123"/>
      <c r="I33" s="123"/>
      <c r="J33" s="123"/>
      <c r="K33" s="123"/>
      <c r="L33" s="123"/>
      <c r="M33" s="123"/>
      <c r="N33" s="123"/>
      <c r="O33" s="123"/>
      <c r="P33" s="123"/>
    </row>
    <row r="34" spans="1:16" ht="43.2">
      <c r="A34" s="209">
        <v>11</v>
      </c>
      <c r="B34" s="217" t="s">
        <v>70</v>
      </c>
      <c r="C34" s="210" t="s">
        <v>71</v>
      </c>
      <c r="D34" s="217" t="s">
        <v>331</v>
      </c>
      <c r="E34" s="211">
        <v>15</v>
      </c>
      <c r="F34" s="414">
        <f t="shared" si="1"/>
        <v>0</v>
      </c>
      <c r="G34" s="214">
        <f t="shared" si="2"/>
        <v>0</v>
      </c>
      <c r="H34" s="288"/>
      <c r="I34" s="123"/>
      <c r="J34" s="123"/>
      <c r="K34" s="123"/>
      <c r="L34" s="123"/>
      <c r="M34" s="123"/>
      <c r="N34" s="123"/>
      <c r="O34" s="123"/>
      <c r="P34" s="123"/>
    </row>
    <row r="35" spans="1:16" ht="43.2">
      <c r="A35" s="202">
        <v>12</v>
      </c>
      <c r="B35" s="202"/>
      <c r="C35" s="210" t="s">
        <v>431</v>
      </c>
      <c r="D35" s="217" t="s">
        <v>72</v>
      </c>
      <c r="E35" s="211">
        <v>6</v>
      </c>
      <c r="F35" s="414">
        <f t="shared" si="1"/>
        <v>0</v>
      </c>
      <c r="G35" s="214">
        <f t="shared" si="2"/>
        <v>0</v>
      </c>
      <c r="H35" s="441"/>
      <c r="I35" s="123"/>
      <c r="J35" s="123"/>
      <c r="K35" s="123"/>
      <c r="L35" s="123"/>
      <c r="M35" s="442"/>
      <c r="N35" s="123"/>
      <c r="O35" s="123"/>
      <c r="P35" s="123"/>
    </row>
    <row r="36" spans="1:16">
      <c r="A36" s="202"/>
      <c r="B36" s="209"/>
      <c r="C36" s="213" t="s">
        <v>73</v>
      </c>
      <c r="D36" s="213"/>
      <c r="E36" s="216"/>
      <c r="F36" s="212"/>
      <c r="G36" s="212"/>
      <c r="H36" s="123"/>
      <c r="I36" s="123"/>
      <c r="J36" s="123"/>
      <c r="K36" s="123"/>
      <c r="L36" s="123"/>
      <c r="M36" s="123"/>
      <c r="N36" s="123"/>
      <c r="O36" s="123"/>
      <c r="P36" s="123"/>
    </row>
    <row r="37" spans="1:16" ht="57.6">
      <c r="A37" s="209">
        <v>13</v>
      </c>
      <c r="B37" s="215">
        <v>6001</v>
      </c>
      <c r="C37" s="210" t="s">
        <v>74</v>
      </c>
      <c r="D37" s="210" t="s">
        <v>332</v>
      </c>
      <c r="E37" s="211">
        <v>20</v>
      </c>
      <c r="F37" s="414">
        <f t="shared" ref="F37:F38" si="3">+ROUND(,2)</f>
        <v>0</v>
      </c>
      <c r="G37" s="214">
        <f>+ROUND(E37*F37,2)</f>
        <v>0</v>
      </c>
      <c r="H37" s="123"/>
      <c r="I37" s="123"/>
      <c r="J37" s="123"/>
      <c r="K37" s="123"/>
      <c r="L37" s="123"/>
      <c r="M37" s="123"/>
      <c r="N37" s="123"/>
      <c r="O37" s="123"/>
      <c r="P37" s="123"/>
    </row>
    <row r="38" spans="1:16" ht="86.4">
      <c r="A38" s="209">
        <v>14</v>
      </c>
      <c r="B38" s="215">
        <v>6002</v>
      </c>
      <c r="C38" s="210" t="s">
        <v>105</v>
      </c>
      <c r="D38" s="210" t="s">
        <v>333</v>
      </c>
      <c r="E38" s="211">
        <v>23.5</v>
      </c>
      <c r="F38" s="414">
        <f t="shared" si="3"/>
        <v>0</v>
      </c>
      <c r="G38" s="214">
        <f>+ROUND(E38*F38,2)</f>
        <v>0</v>
      </c>
      <c r="H38" s="123"/>
      <c r="I38" s="123"/>
      <c r="J38" s="123"/>
      <c r="K38" s="123"/>
      <c r="L38" s="123"/>
      <c r="M38" s="123"/>
      <c r="N38" s="123"/>
      <c r="O38" s="123"/>
      <c r="P38" s="123"/>
    </row>
    <row r="39" spans="1:16">
      <c r="A39" s="209"/>
      <c r="B39" s="209"/>
      <c r="C39" s="218" t="s">
        <v>76</v>
      </c>
      <c r="D39" s="218"/>
      <c r="E39" s="216"/>
      <c r="F39" s="212"/>
      <c r="G39" s="212"/>
      <c r="H39" s="123"/>
      <c r="I39" s="123"/>
      <c r="J39" s="123"/>
      <c r="K39" s="123"/>
      <c r="L39" s="123"/>
      <c r="M39" s="123"/>
      <c r="N39" s="123"/>
      <c r="O39" s="123"/>
      <c r="P39" s="123"/>
    </row>
    <row r="40" spans="1:16" ht="57.6">
      <c r="A40" s="209">
        <v>16</v>
      </c>
      <c r="B40" s="202"/>
      <c r="C40" s="217" t="s">
        <v>77</v>
      </c>
      <c r="D40" s="217"/>
      <c r="E40" s="216"/>
      <c r="F40" s="212"/>
      <c r="G40" s="212"/>
      <c r="H40" s="123"/>
      <c r="I40" s="123"/>
      <c r="J40" s="123"/>
      <c r="K40" s="123"/>
      <c r="L40" s="123"/>
      <c r="M40" s="123"/>
      <c r="N40" s="123"/>
      <c r="O40" s="123"/>
      <c r="P40" s="123"/>
    </row>
    <row r="41" spans="1:16" ht="57.6">
      <c r="A41" s="202"/>
      <c r="B41" s="202"/>
      <c r="C41" s="210" t="s">
        <v>78</v>
      </c>
      <c r="D41" s="210"/>
      <c r="E41" s="216"/>
      <c r="F41" s="212"/>
      <c r="G41" s="212"/>
      <c r="H41" s="123"/>
      <c r="I41" s="123"/>
      <c r="J41" s="123"/>
      <c r="K41" s="123"/>
      <c r="L41" s="123"/>
      <c r="M41" s="123"/>
      <c r="N41" s="123"/>
      <c r="O41" s="123"/>
      <c r="P41" s="123"/>
    </row>
    <row r="42" spans="1:16" ht="57.6">
      <c r="A42" s="209">
        <v>17</v>
      </c>
      <c r="B42" s="217" t="s">
        <v>79</v>
      </c>
      <c r="C42" s="217" t="s">
        <v>320</v>
      </c>
      <c r="D42" s="217" t="s">
        <v>331</v>
      </c>
      <c r="E42" s="216">
        <v>40.6</v>
      </c>
      <c r="F42" s="414">
        <f t="shared" ref="F42:F44" si="4">+ROUND(,2)</f>
        <v>0</v>
      </c>
      <c r="G42" s="214">
        <f t="shared" ref="G42:G44" si="5">+ROUND(E42*F42,2)</f>
        <v>0</v>
      </c>
      <c r="H42" s="123"/>
      <c r="I42" s="123"/>
      <c r="J42" s="123"/>
      <c r="K42" s="123"/>
      <c r="L42" s="123"/>
      <c r="M42" s="123"/>
      <c r="N42" s="123"/>
      <c r="O42" s="123"/>
      <c r="P42" s="123"/>
    </row>
    <row r="43" spans="1:16" ht="86.4">
      <c r="A43" s="209">
        <v>19</v>
      </c>
      <c r="B43" s="217" t="s">
        <v>80</v>
      </c>
      <c r="C43" s="217" t="s">
        <v>321</v>
      </c>
      <c r="D43" s="217" t="s">
        <v>331</v>
      </c>
      <c r="E43" s="216">
        <v>17.5</v>
      </c>
      <c r="F43" s="414">
        <f t="shared" si="4"/>
        <v>0</v>
      </c>
      <c r="G43" s="214">
        <f t="shared" si="5"/>
        <v>0</v>
      </c>
      <c r="H43" s="123"/>
      <c r="I43" s="123"/>
      <c r="J43" s="123"/>
      <c r="K43" s="123"/>
      <c r="L43" s="123"/>
      <c r="M43" s="123"/>
      <c r="N43" s="123"/>
      <c r="O43" s="123"/>
      <c r="P43" s="123"/>
    </row>
    <row r="44" spans="1:16" ht="72">
      <c r="A44" s="202">
        <v>21</v>
      </c>
      <c r="B44" s="217" t="s">
        <v>81</v>
      </c>
      <c r="C44" s="217" t="s">
        <v>82</v>
      </c>
      <c r="D44" s="217" t="s">
        <v>331</v>
      </c>
      <c r="E44" s="216">
        <v>154</v>
      </c>
      <c r="F44" s="414">
        <f t="shared" si="4"/>
        <v>0</v>
      </c>
      <c r="G44" s="214">
        <f t="shared" si="5"/>
        <v>0</v>
      </c>
      <c r="H44" s="123"/>
      <c r="I44" s="123"/>
      <c r="J44" s="123"/>
      <c r="K44" s="123"/>
      <c r="L44" s="123"/>
      <c r="M44" s="123"/>
      <c r="N44" s="123"/>
      <c r="O44" s="123"/>
      <c r="P44" s="123"/>
    </row>
    <row r="45" spans="1:16">
      <c r="A45" s="202"/>
      <c r="B45" s="202"/>
      <c r="C45" s="218" t="s">
        <v>83</v>
      </c>
      <c r="D45" s="218"/>
      <c r="E45" s="216"/>
      <c r="F45" s="212"/>
      <c r="G45" s="212"/>
      <c r="H45" s="123"/>
      <c r="I45" s="123"/>
      <c r="J45" s="123"/>
      <c r="K45" s="123"/>
      <c r="L45" s="123"/>
      <c r="M45" s="123"/>
      <c r="N45" s="123"/>
      <c r="O45" s="123"/>
      <c r="P45" s="123"/>
    </row>
    <row r="46" spans="1:16" ht="115.2">
      <c r="A46" s="209">
        <v>23</v>
      </c>
      <c r="B46" s="217" t="s">
        <v>84</v>
      </c>
      <c r="C46" s="217" t="s">
        <v>322</v>
      </c>
      <c r="D46" s="217" t="s">
        <v>85</v>
      </c>
      <c r="E46" s="216">
        <v>1750</v>
      </c>
      <c r="F46" s="414">
        <f t="shared" ref="F46" si="6">+ROUND(,2)</f>
        <v>0</v>
      </c>
      <c r="G46" s="214">
        <f>+ROUND(E46*F46,2)</f>
        <v>0</v>
      </c>
      <c r="H46" s="123"/>
      <c r="I46" s="123"/>
      <c r="J46" s="123"/>
      <c r="K46" s="123"/>
      <c r="L46" s="123"/>
      <c r="M46" s="123"/>
      <c r="N46" s="123"/>
      <c r="O46" s="123"/>
      <c r="P46" s="123"/>
    </row>
    <row r="47" spans="1:16">
      <c r="A47" s="209"/>
      <c r="B47" s="209"/>
      <c r="C47" s="218" t="s">
        <v>86</v>
      </c>
      <c r="D47" s="218"/>
      <c r="E47" s="216"/>
      <c r="F47" s="212"/>
      <c r="G47" s="212"/>
      <c r="H47" s="123"/>
      <c r="I47" s="123"/>
      <c r="J47" s="123"/>
    </row>
    <row r="48" spans="1:16" ht="72">
      <c r="A48" s="209">
        <v>27</v>
      </c>
      <c r="B48" s="217" t="s">
        <v>87</v>
      </c>
      <c r="C48" s="217" t="s">
        <v>323</v>
      </c>
      <c r="D48" s="217" t="s">
        <v>88</v>
      </c>
      <c r="E48" s="216" t="s">
        <v>89</v>
      </c>
      <c r="F48" s="212"/>
      <c r="G48" s="212"/>
      <c r="H48" s="115"/>
      <c r="I48" s="123"/>
      <c r="J48" s="123"/>
    </row>
    <row r="49" spans="1:10" ht="72">
      <c r="A49" s="202">
        <v>28</v>
      </c>
      <c r="B49" s="217" t="s">
        <v>90</v>
      </c>
      <c r="C49" s="217" t="s">
        <v>91</v>
      </c>
      <c r="D49" s="217" t="s">
        <v>92</v>
      </c>
      <c r="E49" s="216" t="s">
        <v>59</v>
      </c>
      <c r="F49" s="212"/>
      <c r="G49" s="212"/>
      <c r="H49" s="123"/>
      <c r="I49" s="123"/>
      <c r="J49" s="123"/>
    </row>
    <row r="50" spans="1:10">
      <c r="A50" s="209"/>
      <c r="B50" s="202"/>
      <c r="C50" s="218" t="s">
        <v>93</v>
      </c>
      <c r="D50" s="218"/>
      <c r="E50" s="216"/>
      <c r="F50" s="212"/>
      <c r="G50" s="212"/>
      <c r="H50" s="123"/>
      <c r="I50" s="123"/>
      <c r="J50" s="123"/>
    </row>
    <row r="51" spans="1:10" ht="57.6">
      <c r="A51" s="202">
        <v>30</v>
      </c>
      <c r="B51" s="209"/>
      <c r="C51" s="217" t="s">
        <v>94</v>
      </c>
      <c r="D51" s="217"/>
      <c r="E51" s="216" t="s">
        <v>59</v>
      </c>
      <c r="F51" s="212"/>
      <c r="G51" s="212"/>
      <c r="H51" s="123"/>
      <c r="I51" s="123"/>
      <c r="J51" s="123"/>
    </row>
    <row r="52" spans="1:10">
      <c r="A52" s="209"/>
      <c r="B52" s="209"/>
      <c r="C52" s="213" t="s">
        <v>95</v>
      </c>
      <c r="D52" s="213"/>
      <c r="E52" s="211"/>
      <c r="F52" s="212"/>
      <c r="G52" s="212"/>
      <c r="H52" s="123"/>
      <c r="I52" s="123"/>
      <c r="J52" s="123"/>
    </row>
    <row r="53" spans="1:10" ht="43.2">
      <c r="A53" s="209">
        <v>32</v>
      </c>
      <c r="B53" s="215">
        <v>13001</v>
      </c>
      <c r="C53" s="208" t="s">
        <v>96</v>
      </c>
      <c r="D53" s="210" t="s">
        <v>88</v>
      </c>
      <c r="E53" s="211">
        <v>39</v>
      </c>
      <c r="F53" s="414">
        <f t="shared" ref="F53:F55" si="7">+ROUND(,2)</f>
        <v>0</v>
      </c>
      <c r="G53" s="214">
        <f t="shared" ref="G53:G55" si="8">+ROUND(E53*F53,2)</f>
        <v>0</v>
      </c>
      <c r="H53" s="123"/>
      <c r="I53" s="123"/>
      <c r="J53" s="123"/>
    </row>
    <row r="54" spans="1:10" ht="43.2">
      <c r="A54" s="209">
        <v>33</v>
      </c>
      <c r="B54" s="195">
        <v>13002</v>
      </c>
      <c r="C54" s="208" t="s">
        <v>97</v>
      </c>
      <c r="D54" s="209" t="s">
        <v>55</v>
      </c>
      <c r="E54" s="211">
        <v>7</v>
      </c>
      <c r="F54" s="414">
        <f t="shared" si="7"/>
        <v>0</v>
      </c>
      <c r="G54" s="214">
        <f t="shared" si="8"/>
        <v>0</v>
      </c>
      <c r="H54" s="123"/>
      <c r="I54" s="123"/>
      <c r="J54" s="123"/>
    </row>
    <row r="55" spans="1:10" ht="28.8">
      <c r="A55" s="209">
        <v>34</v>
      </c>
      <c r="B55" s="195">
        <v>42134</v>
      </c>
      <c r="C55" s="208" t="s">
        <v>98</v>
      </c>
      <c r="D55" s="209" t="s">
        <v>99</v>
      </c>
      <c r="E55" s="211">
        <v>39</v>
      </c>
      <c r="F55" s="414">
        <f t="shared" si="7"/>
        <v>0</v>
      </c>
      <c r="G55" s="214">
        <f t="shared" si="8"/>
        <v>0</v>
      </c>
      <c r="H55" s="115"/>
      <c r="I55" s="123"/>
      <c r="J55" s="123"/>
    </row>
    <row r="56" spans="1:10">
      <c r="F56" s="84"/>
      <c r="G56" s="84"/>
      <c r="H56" s="123"/>
      <c r="I56" s="123"/>
      <c r="J56" s="123"/>
    </row>
    <row r="57" spans="1:10">
      <c r="F57" s="84"/>
      <c r="G57" s="84"/>
      <c r="H57" s="123"/>
      <c r="I57" s="123"/>
      <c r="J57" s="123"/>
    </row>
    <row r="58" spans="1:10">
      <c r="F58" s="84"/>
      <c r="G58" s="84"/>
      <c r="H58" s="123"/>
      <c r="I58" s="123"/>
      <c r="J58" s="123"/>
    </row>
    <row r="59" spans="1:10">
      <c r="F59" s="84"/>
      <c r="G59" s="84"/>
      <c r="H59" s="123"/>
      <c r="I59" s="123"/>
      <c r="J59" s="123"/>
    </row>
    <row r="60" spans="1:10">
      <c r="F60" s="84"/>
      <c r="G60" s="84"/>
      <c r="H60" s="123"/>
      <c r="I60" s="123"/>
      <c r="J60" s="123"/>
    </row>
    <row r="61" spans="1:10">
      <c r="F61" s="84"/>
      <c r="G61" s="84"/>
    </row>
    <row r="62" spans="1:10">
      <c r="F62" s="84"/>
      <c r="G62" s="84"/>
    </row>
    <row r="63" spans="1:10">
      <c r="F63" s="84"/>
      <c r="G63" s="84"/>
    </row>
    <row r="64" spans="1:10">
      <c r="F64" s="84"/>
      <c r="G64" s="84"/>
    </row>
    <row r="65" spans="6:7">
      <c r="F65" s="84"/>
      <c r="G65" s="84"/>
    </row>
    <row r="66" spans="6:7">
      <c r="F66" s="84"/>
      <c r="G66" s="84"/>
    </row>
    <row r="67" spans="6:7">
      <c r="F67" s="84"/>
      <c r="G67" s="84"/>
    </row>
    <row r="68" spans="6:7">
      <c r="F68" s="84"/>
      <c r="G68" s="84"/>
    </row>
    <row r="69" spans="6:7">
      <c r="F69" s="84"/>
      <c r="G69" s="84"/>
    </row>
    <row r="70" spans="6:7">
      <c r="F70" s="84"/>
      <c r="G70" s="84"/>
    </row>
    <row r="71" spans="6:7">
      <c r="F71" s="84"/>
      <c r="G71" s="84"/>
    </row>
    <row r="72" spans="6:7">
      <c r="F72" s="84"/>
      <c r="G72" s="84"/>
    </row>
    <row r="73" spans="6:7">
      <c r="F73" s="84"/>
      <c r="G73" s="84"/>
    </row>
    <row r="74" spans="6:7">
      <c r="F74" s="84"/>
      <c r="G74" s="84"/>
    </row>
    <row r="75" spans="6:7">
      <c r="F75" s="84"/>
      <c r="G75" s="84"/>
    </row>
    <row r="76" spans="6:7">
      <c r="F76" s="84"/>
      <c r="G76" s="84"/>
    </row>
    <row r="415" spans="3:4">
      <c r="C415" s="127"/>
      <c r="D415" s="127"/>
    </row>
    <row r="416" spans="3:4">
      <c r="C416" s="127"/>
      <c r="D416" s="127"/>
    </row>
    <row r="417" spans="3:4">
      <c r="C417" s="127"/>
      <c r="D417" s="127"/>
    </row>
    <row r="418" spans="3:4">
      <c r="C418" s="127"/>
      <c r="D418" s="127"/>
    </row>
    <row r="419" spans="3:4">
      <c r="C419" s="127"/>
      <c r="D419" s="127"/>
    </row>
    <row r="420" spans="3:4">
      <c r="C420" s="127"/>
      <c r="D420" s="127"/>
    </row>
    <row r="421" spans="3:4">
      <c r="C421" s="127"/>
      <c r="D421" s="127"/>
    </row>
    <row r="422" spans="3:4">
      <c r="C422" s="127"/>
      <c r="D422" s="127"/>
    </row>
    <row r="423" spans="3:4">
      <c r="C423" s="127"/>
      <c r="D423" s="127"/>
    </row>
    <row r="424" spans="3:4">
      <c r="C424" s="127"/>
      <c r="D424" s="127"/>
    </row>
    <row r="425" spans="3:4">
      <c r="C425" s="127"/>
      <c r="D425" s="127"/>
    </row>
    <row r="426" spans="3:4">
      <c r="C426" s="127"/>
      <c r="D426" s="127"/>
    </row>
    <row r="427" spans="3:4">
      <c r="C427" s="127"/>
      <c r="D427" s="127"/>
    </row>
    <row r="428" spans="3:4">
      <c r="C428" s="127"/>
      <c r="D428" s="127"/>
    </row>
    <row r="429" spans="3:4">
      <c r="C429" s="127"/>
      <c r="D429" s="127"/>
    </row>
    <row r="430" spans="3:4">
      <c r="C430" s="127"/>
      <c r="D430" s="127"/>
    </row>
    <row r="431" spans="3:4">
      <c r="C431" s="127"/>
      <c r="D431" s="127"/>
    </row>
    <row r="432" spans="3:4">
      <c r="C432" s="127"/>
      <c r="D432" s="127"/>
    </row>
    <row r="433" spans="3:4">
      <c r="C433" s="127"/>
      <c r="D433" s="127"/>
    </row>
    <row r="434" spans="3:4">
      <c r="C434" s="127"/>
      <c r="D434" s="127"/>
    </row>
    <row r="435" spans="3:4">
      <c r="C435" s="127"/>
      <c r="D435" s="127"/>
    </row>
    <row r="436" spans="3:4">
      <c r="C436" s="127"/>
      <c r="D436" s="127"/>
    </row>
    <row r="437" spans="3:4">
      <c r="C437" s="127"/>
      <c r="D437" s="127"/>
    </row>
    <row r="438" spans="3:4">
      <c r="C438" s="127"/>
      <c r="D438" s="127"/>
    </row>
    <row r="439" spans="3:4">
      <c r="C439" s="127"/>
      <c r="D439" s="127"/>
    </row>
    <row r="440" spans="3:4">
      <c r="C440" s="127"/>
      <c r="D440" s="127"/>
    </row>
    <row r="441" spans="3:4">
      <c r="C441" s="127"/>
      <c r="D441" s="127"/>
    </row>
    <row r="442" spans="3:4">
      <c r="C442" s="127"/>
      <c r="D442" s="127"/>
    </row>
    <row r="443" spans="3:4">
      <c r="C443" s="127"/>
      <c r="D443" s="127"/>
    </row>
    <row r="444" spans="3:4">
      <c r="C444" s="127"/>
      <c r="D444" s="127"/>
    </row>
    <row r="445" spans="3:4">
      <c r="C445" s="127"/>
      <c r="D445" s="127"/>
    </row>
    <row r="446" spans="3:4">
      <c r="C446" s="127"/>
      <c r="D446" s="127"/>
    </row>
    <row r="447" spans="3:4">
      <c r="C447" s="127"/>
      <c r="D447" s="127"/>
    </row>
    <row r="448" spans="3:4">
      <c r="C448" s="127"/>
      <c r="D448" s="127"/>
    </row>
    <row r="449" spans="3:4">
      <c r="C449" s="127"/>
      <c r="D449" s="127"/>
    </row>
    <row r="450" spans="3:4">
      <c r="C450" s="127"/>
      <c r="D450" s="127"/>
    </row>
    <row r="451" spans="3:4">
      <c r="C451" s="127"/>
      <c r="D451" s="127"/>
    </row>
    <row r="452" spans="3:4">
      <c r="C452" s="127"/>
      <c r="D452" s="127"/>
    </row>
    <row r="453" spans="3:4">
      <c r="C453" s="127"/>
      <c r="D453" s="127"/>
    </row>
    <row r="454" spans="3:4">
      <c r="C454" s="127"/>
      <c r="D454" s="127"/>
    </row>
    <row r="455" spans="3:4">
      <c r="C455" s="127"/>
      <c r="D455" s="127"/>
    </row>
    <row r="456" spans="3:4">
      <c r="C456" s="127"/>
      <c r="D456" s="127"/>
    </row>
    <row r="457" spans="3:4">
      <c r="C457" s="127"/>
      <c r="D457" s="127"/>
    </row>
    <row r="458" spans="3:4">
      <c r="C458" s="127"/>
      <c r="D458" s="127"/>
    </row>
    <row r="459" spans="3:4">
      <c r="C459" s="127"/>
      <c r="D459" s="127"/>
    </row>
    <row r="460" spans="3:4">
      <c r="C460" s="127"/>
      <c r="D460" s="127"/>
    </row>
    <row r="461" spans="3:4">
      <c r="C461" s="127"/>
      <c r="D461" s="127"/>
    </row>
    <row r="462" spans="3:4">
      <c r="C462" s="127"/>
      <c r="D462" s="127"/>
    </row>
    <row r="463" spans="3:4">
      <c r="C463" s="127"/>
      <c r="D463" s="127"/>
    </row>
    <row r="464" spans="3:4">
      <c r="C464" s="127"/>
      <c r="D464" s="127"/>
    </row>
    <row r="465" spans="3:4">
      <c r="C465" s="127"/>
      <c r="D465" s="127"/>
    </row>
    <row r="466" spans="3:4">
      <c r="C466" s="127"/>
      <c r="D466" s="127"/>
    </row>
    <row r="467" spans="3:4">
      <c r="C467" s="127"/>
      <c r="D467" s="127"/>
    </row>
    <row r="468" spans="3:4">
      <c r="C468" s="127"/>
      <c r="D468" s="127"/>
    </row>
    <row r="469" spans="3:4">
      <c r="C469" s="127"/>
      <c r="D469" s="127"/>
    </row>
    <row r="470" spans="3:4">
      <c r="C470" s="127"/>
      <c r="D470" s="127"/>
    </row>
    <row r="471" spans="3:4">
      <c r="C471" s="127"/>
      <c r="D471" s="127"/>
    </row>
    <row r="472" spans="3:4">
      <c r="C472" s="127"/>
      <c r="D472" s="127"/>
    </row>
    <row r="473" spans="3:4">
      <c r="C473" s="127"/>
      <c r="D473" s="127"/>
    </row>
    <row r="474" spans="3:4">
      <c r="C474" s="127"/>
      <c r="D474" s="127"/>
    </row>
    <row r="475" spans="3:4">
      <c r="C475" s="127"/>
      <c r="D475" s="127"/>
    </row>
    <row r="476" spans="3:4">
      <c r="C476" s="127"/>
      <c r="D476" s="127"/>
    </row>
    <row r="477" spans="3:4">
      <c r="C477" s="127"/>
      <c r="D477" s="127"/>
    </row>
    <row r="478" spans="3:4">
      <c r="C478" s="127"/>
      <c r="D478" s="127"/>
    </row>
    <row r="479" spans="3:4">
      <c r="C479" s="127"/>
      <c r="D479" s="127"/>
    </row>
    <row r="480" spans="3:4">
      <c r="C480" s="127"/>
      <c r="D480" s="127"/>
    </row>
    <row r="481" spans="3:4">
      <c r="C481" s="127"/>
      <c r="D481" s="127"/>
    </row>
    <row r="482" spans="3:4">
      <c r="C482" s="127"/>
      <c r="D482" s="127"/>
    </row>
    <row r="483" spans="3:4">
      <c r="C483" s="127"/>
      <c r="D483" s="127"/>
    </row>
    <row r="484" spans="3:4">
      <c r="C484" s="127"/>
      <c r="D484" s="127"/>
    </row>
    <row r="485" spans="3:4">
      <c r="C485" s="127"/>
      <c r="D485" s="127"/>
    </row>
    <row r="486" spans="3:4">
      <c r="C486" s="127"/>
      <c r="D486" s="127"/>
    </row>
    <row r="487" spans="3:4">
      <c r="C487" s="127"/>
      <c r="D487" s="127"/>
    </row>
    <row r="488" spans="3:4">
      <c r="C488" s="127"/>
      <c r="D488" s="127"/>
    </row>
    <row r="489" spans="3:4">
      <c r="C489" s="127"/>
      <c r="D489" s="127"/>
    </row>
    <row r="490" spans="3:4">
      <c r="C490" s="127"/>
      <c r="D490" s="127"/>
    </row>
    <row r="491" spans="3:4">
      <c r="C491" s="127"/>
      <c r="D491" s="127"/>
    </row>
    <row r="492" spans="3:4">
      <c r="C492" s="127"/>
      <c r="D492" s="127"/>
    </row>
    <row r="493" spans="3:4">
      <c r="C493" s="127"/>
      <c r="D493" s="127"/>
    </row>
    <row r="494" spans="3:4">
      <c r="C494" s="127"/>
      <c r="D494" s="127"/>
    </row>
    <row r="495" spans="3:4">
      <c r="C495" s="127"/>
      <c r="D495" s="127"/>
    </row>
    <row r="496" spans="3:4">
      <c r="C496" s="127"/>
      <c r="D496" s="127"/>
    </row>
    <row r="497" spans="3:4">
      <c r="C497" s="127"/>
      <c r="D497" s="127"/>
    </row>
    <row r="498" spans="3:4">
      <c r="C498" s="127"/>
      <c r="D498" s="127"/>
    </row>
    <row r="499" spans="3:4">
      <c r="C499" s="127"/>
      <c r="D499" s="127"/>
    </row>
    <row r="500" spans="3:4">
      <c r="C500" s="127"/>
      <c r="D500" s="127"/>
    </row>
    <row r="501" spans="3:4">
      <c r="C501" s="127"/>
      <c r="D501" s="127"/>
    </row>
    <row r="502" spans="3:4">
      <c r="C502" s="127"/>
      <c r="D502" s="127"/>
    </row>
    <row r="503" spans="3:4">
      <c r="C503" s="127"/>
      <c r="D503" s="127"/>
    </row>
    <row r="504" spans="3:4">
      <c r="C504" s="127"/>
      <c r="D504" s="127"/>
    </row>
    <row r="505" spans="3:4">
      <c r="C505" s="127"/>
      <c r="D505" s="127"/>
    </row>
    <row r="506" spans="3:4">
      <c r="C506" s="127"/>
      <c r="D506" s="127"/>
    </row>
    <row r="507" spans="3:4">
      <c r="C507" s="127"/>
      <c r="D507" s="127"/>
    </row>
    <row r="508" spans="3:4">
      <c r="C508" s="127"/>
      <c r="D508" s="127"/>
    </row>
    <row r="509" spans="3:4">
      <c r="C509" s="127"/>
      <c r="D509" s="127"/>
    </row>
    <row r="510" spans="3:4">
      <c r="C510" s="127"/>
      <c r="D510" s="127"/>
    </row>
    <row r="511" spans="3:4">
      <c r="C511" s="127"/>
      <c r="D511" s="127"/>
    </row>
    <row r="512" spans="3:4">
      <c r="C512" s="127"/>
      <c r="D512" s="127"/>
    </row>
    <row r="513" spans="3:4">
      <c r="C513" s="127"/>
      <c r="D513" s="127"/>
    </row>
    <row r="514" spans="3:4">
      <c r="C514" s="127"/>
      <c r="D514" s="127"/>
    </row>
    <row r="515" spans="3:4">
      <c r="C515" s="127"/>
      <c r="D515" s="127"/>
    </row>
    <row r="516" spans="3:4">
      <c r="C516" s="127"/>
      <c r="D516" s="127"/>
    </row>
    <row r="517" spans="3:4">
      <c r="C517" s="127"/>
      <c r="D517" s="127"/>
    </row>
    <row r="518" spans="3:4">
      <c r="C518" s="127"/>
      <c r="D518" s="127"/>
    </row>
    <row r="519" spans="3:4">
      <c r="C519" s="127"/>
      <c r="D519" s="127"/>
    </row>
    <row r="520" spans="3:4">
      <c r="C520" s="127"/>
      <c r="D520" s="127"/>
    </row>
    <row r="521" spans="3:4">
      <c r="C521" s="127"/>
      <c r="D521" s="127"/>
    </row>
    <row r="522" spans="3:4">
      <c r="C522" s="127"/>
      <c r="D522" s="127"/>
    </row>
    <row r="523" spans="3:4">
      <c r="C523" s="127"/>
      <c r="D523" s="127"/>
    </row>
    <row r="524" spans="3:4">
      <c r="C524" s="127"/>
      <c r="D524" s="127"/>
    </row>
    <row r="525" spans="3:4">
      <c r="C525" s="127"/>
      <c r="D525" s="127"/>
    </row>
    <row r="526" spans="3:4">
      <c r="C526" s="127"/>
      <c r="D526" s="127"/>
    </row>
    <row r="527" spans="3:4">
      <c r="C527" s="127"/>
      <c r="D527" s="127"/>
    </row>
    <row r="528" spans="3:4">
      <c r="C528" s="127"/>
      <c r="D528" s="127"/>
    </row>
    <row r="529" spans="3:4">
      <c r="C529" s="127"/>
      <c r="D529" s="127"/>
    </row>
    <row r="530" spans="3:4">
      <c r="C530" s="127"/>
      <c r="D530" s="127"/>
    </row>
    <row r="531" spans="3:4">
      <c r="C531" s="127"/>
      <c r="D531" s="127"/>
    </row>
    <row r="532" spans="3:4">
      <c r="C532" s="127"/>
      <c r="D532" s="127"/>
    </row>
    <row r="533" spans="3:4">
      <c r="C533" s="127"/>
      <c r="D533" s="127"/>
    </row>
    <row r="534" spans="3:4">
      <c r="C534" s="127"/>
      <c r="D534" s="127"/>
    </row>
    <row r="535" spans="3:4">
      <c r="C535" s="127"/>
      <c r="D535" s="127"/>
    </row>
    <row r="536" spans="3:4">
      <c r="C536" s="127"/>
      <c r="D536" s="127"/>
    </row>
    <row r="537" spans="3:4">
      <c r="C537" s="127"/>
      <c r="D537" s="127"/>
    </row>
    <row r="538" spans="3:4">
      <c r="C538" s="127"/>
      <c r="D538" s="127"/>
    </row>
    <row r="539" spans="3:4">
      <c r="C539" s="127"/>
      <c r="D539" s="127"/>
    </row>
    <row r="540" spans="3:4">
      <c r="C540" s="127"/>
      <c r="D540" s="127"/>
    </row>
    <row r="541" spans="3:4">
      <c r="C541" s="127"/>
      <c r="D541" s="127"/>
    </row>
    <row r="542" spans="3:4">
      <c r="C542" s="127"/>
      <c r="D542" s="127"/>
    </row>
    <row r="543" spans="3:4">
      <c r="C543" s="127"/>
      <c r="D543" s="127"/>
    </row>
    <row r="544" spans="3:4">
      <c r="C544" s="127"/>
      <c r="D544" s="127"/>
    </row>
    <row r="545" spans="3:4">
      <c r="C545" s="127"/>
      <c r="D545" s="127"/>
    </row>
    <row r="546" spans="3:4">
      <c r="C546" s="127"/>
      <c r="D546" s="127"/>
    </row>
    <row r="547" spans="3:4">
      <c r="C547" s="127"/>
      <c r="D547" s="127"/>
    </row>
    <row r="548" spans="3:4">
      <c r="C548" s="127"/>
      <c r="D548" s="127"/>
    </row>
    <row r="549" spans="3:4">
      <c r="C549" s="127"/>
      <c r="D549" s="127"/>
    </row>
    <row r="550" spans="3:4">
      <c r="C550" s="127"/>
      <c r="D550" s="127"/>
    </row>
    <row r="551" spans="3:4">
      <c r="C551" s="127"/>
      <c r="D551" s="127"/>
    </row>
    <row r="552" spans="3:4">
      <c r="C552" s="127"/>
      <c r="D552" s="127"/>
    </row>
    <row r="553" spans="3:4">
      <c r="C553" s="127"/>
      <c r="D553" s="127"/>
    </row>
    <row r="554" spans="3:4">
      <c r="C554" s="127"/>
      <c r="D554" s="127"/>
    </row>
    <row r="555" spans="3:4">
      <c r="C555" s="127"/>
      <c r="D555" s="127"/>
    </row>
    <row r="556" spans="3:4">
      <c r="C556" s="127"/>
      <c r="D556" s="127"/>
    </row>
    <row r="557" spans="3:4">
      <c r="C557" s="127"/>
      <c r="D557" s="127"/>
    </row>
    <row r="558" spans="3:4">
      <c r="C558" s="127"/>
      <c r="D558" s="127"/>
    </row>
    <row r="559" spans="3:4">
      <c r="C559" s="127"/>
      <c r="D559" s="127"/>
    </row>
    <row r="560" spans="3:4">
      <c r="C560" s="127"/>
      <c r="D560" s="127"/>
    </row>
    <row r="561" spans="3:4">
      <c r="C561" s="127"/>
      <c r="D561" s="127"/>
    </row>
    <row r="562" spans="3:4">
      <c r="C562" s="127"/>
      <c r="D562" s="127"/>
    </row>
    <row r="563" spans="3:4">
      <c r="C563" s="127"/>
      <c r="D563" s="127"/>
    </row>
    <row r="564" spans="3:4">
      <c r="C564" s="127"/>
      <c r="D564" s="127"/>
    </row>
    <row r="565" spans="3:4">
      <c r="C565" s="127"/>
      <c r="D565" s="127"/>
    </row>
    <row r="566" spans="3:4">
      <c r="C566" s="127"/>
      <c r="D566" s="127"/>
    </row>
    <row r="567" spans="3:4">
      <c r="C567" s="127"/>
      <c r="D567" s="127"/>
    </row>
    <row r="568" spans="3:4">
      <c r="C568" s="127"/>
      <c r="D568" s="127"/>
    </row>
    <row r="569" spans="3:4">
      <c r="C569" s="127"/>
      <c r="D569" s="127"/>
    </row>
    <row r="570" spans="3:4">
      <c r="C570" s="127"/>
      <c r="D570" s="127"/>
    </row>
    <row r="571" spans="3:4">
      <c r="C571" s="127"/>
      <c r="D571" s="127"/>
    </row>
    <row r="572" spans="3:4">
      <c r="C572" s="127"/>
      <c r="D572" s="127"/>
    </row>
    <row r="573" spans="3:4">
      <c r="C573" s="127"/>
      <c r="D573" s="127"/>
    </row>
    <row r="574" spans="3:4">
      <c r="C574" s="127"/>
      <c r="D574" s="127"/>
    </row>
    <row r="575" spans="3:4">
      <c r="C575" s="127"/>
      <c r="D575" s="127"/>
    </row>
    <row r="576" spans="3:4">
      <c r="C576" s="127"/>
      <c r="D576" s="127"/>
    </row>
    <row r="577" spans="3:4">
      <c r="C577" s="127"/>
      <c r="D577" s="127"/>
    </row>
    <row r="578" spans="3:4">
      <c r="C578" s="127"/>
      <c r="D578" s="127"/>
    </row>
    <row r="579" spans="3:4">
      <c r="C579" s="127"/>
      <c r="D579" s="127"/>
    </row>
    <row r="580" spans="3:4">
      <c r="C580" s="127"/>
      <c r="D580" s="127"/>
    </row>
    <row r="581" spans="3:4">
      <c r="C581" s="127"/>
      <c r="D581" s="127"/>
    </row>
    <row r="582" spans="3:4">
      <c r="C582" s="127"/>
      <c r="D582" s="127"/>
    </row>
    <row r="583" spans="3:4">
      <c r="C583" s="127"/>
      <c r="D583" s="127"/>
    </row>
    <row r="584" spans="3:4">
      <c r="C584" s="127"/>
      <c r="D584" s="127"/>
    </row>
    <row r="585" spans="3:4">
      <c r="C585" s="127"/>
      <c r="D585" s="127"/>
    </row>
    <row r="586" spans="3:4">
      <c r="C586" s="127"/>
      <c r="D586" s="127"/>
    </row>
    <row r="587" spans="3:4">
      <c r="C587" s="127"/>
      <c r="D587" s="127"/>
    </row>
    <row r="588" spans="3:4">
      <c r="C588" s="127"/>
      <c r="D588" s="127"/>
    </row>
    <row r="589" spans="3:4">
      <c r="C589" s="127"/>
      <c r="D589" s="127"/>
    </row>
    <row r="590" spans="3:4">
      <c r="C590" s="127"/>
      <c r="D590" s="127"/>
    </row>
    <row r="591" spans="3:4">
      <c r="C591" s="127"/>
      <c r="D591" s="127"/>
    </row>
    <row r="592" spans="3:4">
      <c r="C592" s="127"/>
      <c r="D592" s="127"/>
    </row>
    <row r="593" spans="3:4">
      <c r="C593" s="127"/>
      <c r="D593" s="127"/>
    </row>
    <row r="594" spans="3:4">
      <c r="C594" s="127"/>
      <c r="D594" s="127"/>
    </row>
    <row r="595" spans="3:4">
      <c r="C595" s="127"/>
      <c r="D595" s="127"/>
    </row>
    <row r="596" spans="3:4">
      <c r="C596" s="127"/>
      <c r="D596" s="127"/>
    </row>
    <row r="597" spans="3:4">
      <c r="C597" s="127"/>
      <c r="D597" s="127"/>
    </row>
    <row r="598" spans="3:4">
      <c r="C598" s="127"/>
      <c r="D598" s="127"/>
    </row>
    <row r="599" spans="3:4">
      <c r="C599" s="127"/>
      <c r="D599" s="127"/>
    </row>
    <row r="600" spans="3:4">
      <c r="C600" s="127"/>
      <c r="D600" s="127"/>
    </row>
    <row r="601" spans="3:4">
      <c r="C601" s="127"/>
      <c r="D601" s="127"/>
    </row>
    <row r="602" spans="3:4">
      <c r="C602" s="127"/>
      <c r="D602" s="127"/>
    </row>
    <row r="603" spans="3:4">
      <c r="C603" s="127"/>
      <c r="D603" s="127"/>
    </row>
    <row r="604" spans="3:4">
      <c r="C604" s="127"/>
      <c r="D604" s="127"/>
    </row>
    <row r="605" spans="3:4">
      <c r="C605" s="127"/>
      <c r="D605" s="127"/>
    </row>
    <row r="606" spans="3:4">
      <c r="C606" s="127"/>
      <c r="D606" s="127"/>
    </row>
    <row r="607" spans="3:4">
      <c r="C607" s="127"/>
      <c r="D607" s="127"/>
    </row>
    <row r="608" spans="3:4">
      <c r="C608" s="127"/>
      <c r="D608" s="127"/>
    </row>
    <row r="609" spans="3:4">
      <c r="C609" s="127"/>
      <c r="D609" s="127"/>
    </row>
    <row r="610" spans="3:4">
      <c r="C610" s="127"/>
      <c r="D610" s="127"/>
    </row>
    <row r="611" spans="3:4">
      <c r="C611" s="127"/>
      <c r="D611" s="127"/>
    </row>
    <row r="612" spans="3:4">
      <c r="C612" s="127"/>
      <c r="D612" s="127"/>
    </row>
    <row r="613" spans="3:4">
      <c r="C613" s="127"/>
      <c r="D613" s="127"/>
    </row>
    <row r="614" spans="3:4">
      <c r="C614" s="127"/>
      <c r="D614" s="127"/>
    </row>
    <row r="615" spans="3:4">
      <c r="C615" s="127"/>
      <c r="D615" s="127"/>
    </row>
    <row r="616" spans="3:4">
      <c r="C616" s="127"/>
      <c r="D616" s="127"/>
    </row>
    <row r="617" spans="3:4">
      <c r="C617" s="127"/>
      <c r="D617" s="127"/>
    </row>
    <row r="618" spans="3:4">
      <c r="C618" s="127"/>
      <c r="D618" s="127"/>
    </row>
    <row r="619" spans="3:4">
      <c r="C619" s="127"/>
      <c r="D619" s="127"/>
    </row>
    <row r="620" spans="3:4">
      <c r="C620" s="127"/>
      <c r="D620" s="127"/>
    </row>
    <row r="621" spans="3:4">
      <c r="C621" s="127"/>
      <c r="D621" s="127"/>
    </row>
    <row r="622" spans="3:4">
      <c r="C622" s="127"/>
      <c r="D622" s="127"/>
    </row>
    <row r="623" spans="3:4">
      <c r="C623" s="127"/>
      <c r="D623" s="127"/>
    </row>
    <row r="624" spans="3:4">
      <c r="C624" s="127"/>
      <c r="D624" s="127"/>
    </row>
    <row r="625" spans="3:4">
      <c r="C625" s="127"/>
      <c r="D625" s="127"/>
    </row>
    <row r="626" spans="3:4">
      <c r="C626" s="127"/>
      <c r="D626" s="127"/>
    </row>
    <row r="627" spans="3:4">
      <c r="C627" s="127"/>
      <c r="D627" s="127"/>
    </row>
    <row r="628" spans="3:4">
      <c r="C628" s="127"/>
      <c r="D628" s="127"/>
    </row>
    <row r="629" spans="3:4">
      <c r="C629" s="127"/>
      <c r="D629" s="127"/>
    </row>
    <row r="630" spans="3:4">
      <c r="C630" s="127"/>
      <c r="D630" s="127"/>
    </row>
    <row r="631" spans="3:4">
      <c r="C631" s="127"/>
      <c r="D631" s="127"/>
    </row>
    <row r="632" spans="3:4">
      <c r="C632" s="127"/>
      <c r="D632" s="127"/>
    </row>
    <row r="633" spans="3:4">
      <c r="C633" s="127"/>
      <c r="D633" s="127"/>
    </row>
    <row r="634" spans="3:4">
      <c r="C634" s="127"/>
      <c r="D634" s="127"/>
    </row>
    <row r="635" spans="3:4">
      <c r="C635" s="127"/>
      <c r="D635" s="127"/>
    </row>
    <row r="636" spans="3:4">
      <c r="C636" s="127"/>
      <c r="D636" s="127"/>
    </row>
    <row r="637" spans="3:4">
      <c r="C637" s="127"/>
      <c r="D637" s="127"/>
    </row>
    <row r="638" spans="3:4">
      <c r="C638" s="127"/>
      <c r="D638" s="127"/>
    </row>
    <row r="639" spans="3:4">
      <c r="C639" s="127"/>
      <c r="D639" s="127"/>
    </row>
    <row r="640" spans="3:4">
      <c r="C640" s="127"/>
      <c r="D640" s="127"/>
    </row>
    <row r="641" spans="3:4">
      <c r="C641" s="127"/>
      <c r="D641" s="127"/>
    </row>
    <row r="642" spans="3:4">
      <c r="C642" s="127"/>
      <c r="D642" s="127"/>
    </row>
    <row r="643" spans="3:4">
      <c r="C643" s="127"/>
      <c r="D643" s="127"/>
    </row>
    <row r="644" spans="3:4">
      <c r="C644" s="127"/>
      <c r="D644" s="127"/>
    </row>
    <row r="645" spans="3:4">
      <c r="C645" s="127"/>
      <c r="D645" s="127"/>
    </row>
    <row r="646" spans="3:4">
      <c r="C646" s="127"/>
      <c r="D646" s="127"/>
    </row>
    <row r="647" spans="3:4">
      <c r="C647" s="127"/>
      <c r="D647" s="127"/>
    </row>
    <row r="648" spans="3:4">
      <c r="C648" s="127"/>
      <c r="D648" s="127"/>
    </row>
    <row r="649" spans="3:4">
      <c r="C649" s="127"/>
      <c r="D649" s="127"/>
    </row>
    <row r="650" spans="3:4">
      <c r="C650" s="127"/>
      <c r="D650" s="127"/>
    </row>
    <row r="651" spans="3:4">
      <c r="C651" s="127"/>
      <c r="D651" s="127"/>
    </row>
    <row r="652" spans="3:4">
      <c r="C652" s="127"/>
      <c r="D652" s="127"/>
    </row>
    <row r="653" spans="3:4">
      <c r="C653" s="127"/>
      <c r="D653" s="127"/>
    </row>
    <row r="654" spans="3:4">
      <c r="C654" s="127"/>
      <c r="D654" s="127"/>
    </row>
    <row r="655" spans="3:4">
      <c r="C655" s="127"/>
      <c r="D655" s="127"/>
    </row>
    <row r="656" spans="3:4">
      <c r="C656" s="127"/>
      <c r="D656" s="127"/>
    </row>
    <row r="657" spans="3:4">
      <c r="C657" s="127"/>
      <c r="D657" s="127"/>
    </row>
    <row r="658" spans="3:4">
      <c r="C658" s="127"/>
      <c r="D658" s="127"/>
    </row>
    <row r="659" spans="3:4">
      <c r="C659" s="127"/>
      <c r="D659" s="127"/>
    </row>
    <row r="660" spans="3:4">
      <c r="C660" s="127"/>
      <c r="D660" s="127"/>
    </row>
    <row r="661" spans="3:4">
      <c r="C661" s="127"/>
      <c r="D661" s="127"/>
    </row>
    <row r="662" spans="3:4">
      <c r="C662" s="127"/>
      <c r="D662" s="127"/>
    </row>
    <row r="663" spans="3:4">
      <c r="C663" s="127"/>
      <c r="D663" s="127"/>
    </row>
    <row r="664" spans="3:4">
      <c r="C664" s="127"/>
      <c r="D664" s="127"/>
    </row>
    <row r="665" spans="3:4">
      <c r="C665" s="127"/>
      <c r="D665" s="127"/>
    </row>
    <row r="666" spans="3:4">
      <c r="C666" s="127"/>
      <c r="D666" s="127"/>
    </row>
    <row r="667" spans="3:4">
      <c r="C667" s="127"/>
      <c r="D667" s="127"/>
    </row>
    <row r="668" spans="3:4">
      <c r="C668" s="127"/>
      <c r="D668" s="127"/>
    </row>
    <row r="669" spans="3:4">
      <c r="C669" s="127"/>
      <c r="D669" s="127"/>
    </row>
    <row r="670" spans="3:4">
      <c r="C670" s="127"/>
      <c r="D670" s="127"/>
    </row>
  </sheetData>
  <mergeCells count="2">
    <mergeCell ref="B1:G1"/>
    <mergeCell ref="B2:G2"/>
  </mergeCells>
  <printOptions gridLines="1" gridLinesSet="0"/>
  <pageMargins left="1.3385826771653544" right="0.55118110236220474" top="1.1811023622047245" bottom="0.98425196850393704" header="0.51181102362204722" footer="0.51181102362204722"/>
  <pageSetup paperSize="9" orientation="portrait" horizontalDpi="300" r:id="rId1"/>
  <headerFooter alignWithMargins="0">
    <oddHeader xml:space="preserve">&amp;L&amp;"Arial Narrow,Krepko poševno"&amp;28STOLP&amp;"Arial Narrow,Krepko"&amp;24d.o.o&amp;28.&amp;24 &amp;10NAČRTOVANJE SVETOVANJE&amp;R&amp;"Arial Narrow,Navadno"  Prvomajska 37, NOVA GORICA         
</oddHeader>
    <oddFooter>&amp;C&amp;F&amp;R stran&amp;P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N111"/>
  <sheetViews>
    <sheetView topLeftCell="A141" zoomScaleNormal="100" workbookViewId="0">
      <selection activeCell="H17" sqref="H17:I17"/>
    </sheetView>
  </sheetViews>
  <sheetFormatPr defaultColWidth="9.109375" defaultRowHeight="14.4"/>
  <cols>
    <col min="1" max="1" width="7.6640625" style="28" customWidth="1"/>
    <col min="2" max="2" width="7.6640625" style="32" customWidth="1"/>
    <col min="3" max="3" width="42.6640625" style="29" customWidth="1"/>
    <col min="4" max="4" width="8.6640625" style="21" customWidth="1"/>
    <col min="5" max="5" width="8.6640625" style="26" customWidth="1"/>
    <col min="6" max="7" width="14.6640625" style="27" customWidth="1"/>
    <col min="8" max="13" width="9.109375" style="15"/>
    <col min="14" max="14" width="33.33203125" style="15" customWidth="1"/>
    <col min="15" max="16384" width="9.109375" style="15"/>
  </cols>
  <sheetData>
    <row r="1" spans="1:11" s="91" customFormat="1" ht="40.200000000000003" customHeight="1">
      <c r="A1" s="1"/>
      <c r="B1" s="449" t="s">
        <v>47</v>
      </c>
      <c r="C1" s="449"/>
      <c r="D1" s="449"/>
      <c r="E1" s="449"/>
      <c r="F1" s="449"/>
      <c r="G1" s="449"/>
      <c r="H1" s="134"/>
      <c r="I1" s="135"/>
      <c r="J1" s="136"/>
      <c r="K1" s="136"/>
    </row>
    <row r="2" spans="1:11" s="91" customFormat="1" ht="40.200000000000003" customHeight="1" thickBot="1">
      <c r="A2" s="3" t="s">
        <v>51</v>
      </c>
      <c r="B2" s="451" t="s">
        <v>38</v>
      </c>
      <c r="C2" s="451"/>
      <c r="D2" s="451"/>
      <c r="E2" s="451"/>
      <c r="F2" s="451"/>
      <c r="G2" s="451"/>
      <c r="H2" s="137"/>
      <c r="I2" s="135"/>
      <c r="J2" s="135"/>
      <c r="K2" s="135"/>
    </row>
    <row r="3" spans="1:11">
      <c r="H3" s="438"/>
      <c r="I3" s="438"/>
      <c r="J3" s="438"/>
      <c r="K3" s="438"/>
    </row>
    <row r="4" spans="1:11" s="48" customFormat="1">
      <c r="A4" s="49" t="s">
        <v>309</v>
      </c>
      <c r="B4" s="49"/>
      <c r="C4" s="49"/>
      <c r="D4" s="50"/>
      <c r="E4" s="105"/>
      <c r="F4" s="106"/>
      <c r="G4" s="106"/>
      <c r="H4" s="103"/>
      <c r="I4" s="100"/>
      <c r="J4" s="100"/>
      <c r="K4" s="288"/>
    </row>
    <row r="5" spans="1:11" s="19" customFormat="1">
      <c r="A5" s="170" t="s">
        <v>106</v>
      </c>
      <c r="B5" s="171"/>
      <c r="C5" s="172"/>
      <c r="D5" s="173"/>
      <c r="E5" s="174"/>
      <c r="F5" s="175"/>
      <c r="G5" s="175">
        <f>ROUND(SUM(G21:G35),2)</f>
        <v>0</v>
      </c>
      <c r="H5" s="435"/>
      <c r="I5" s="435"/>
      <c r="J5" s="435"/>
      <c r="K5" s="435"/>
    </row>
    <row r="6" spans="1:11" s="19" customFormat="1">
      <c r="A6" s="170" t="s">
        <v>4</v>
      </c>
      <c r="B6" s="171"/>
      <c r="C6" s="172"/>
      <c r="D6" s="173"/>
      <c r="E6" s="174"/>
      <c r="F6" s="175"/>
      <c r="G6" s="175">
        <f>ROUND(SUM(G38:G54),2)</f>
        <v>0</v>
      </c>
      <c r="H6" s="435"/>
      <c r="I6" s="435"/>
      <c r="J6" s="435"/>
      <c r="K6" s="435"/>
    </row>
    <row r="7" spans="1:11" s="19" customFormat="1">
      <c r="A7" s="170" t="s">
        <v>6</v>
      </c>
      <c r="B7" s="171"/>
      <c r="C7" s="172"/>
      <c r="D7" s="173"/>
      <c r="E7" s="174"/>
      <c r="F7" s="175"/>
      <c r="G7" s="175">
        <f>ROUND(SUM(G58:G74),2)</f>
        <v>0</v>
      </c>
      <c r="H7" s="435"/>
      <c r="I7" s="435"/>
      <c r="J7" s="435"/>
      <c r="K7" s="435"/>
    </row>
    <row r="8" spans="1:11" s="19" customFormat="1">
      <c r="A8" s="170" t="s">
        <v>7</v>
      </c>
      <c r="B8" s="171"/>
      <c r="C8" s="172"/>
      <c r="D8" s="173"/>
      <c r="E8" s="174"/>
      <c r="F8" s="175"/>
      <c r="G8" s="190">
        <f>ROUND(SUM(G77:G93),2)</f>
        <v>0</v>
      </c>
      <c r="H8" s="435"/>
      <c r="I8" s="435"/>
      <c r="J8" s="435"/>
      <c r="K8" s="435"/>
    </row>
    <row r="9" spans="1:11" s="19" customFormat="1">
      <c r="A9" s="170" t="s">
        <v>8</v>
      </c>
      <c r="B9" s="171"/>
      <c r="C9" s="172"/>
      <c r="D9" s="173"/>
      <c r="E9" s="174"/>
      <c r="F9" s="175"/>
      <c r="G9" s="175">
        <v>0</v>
      </c>
      <c r="H9" s="435"/>
      <c r="I9" s="435"/>
      <c r="J9" s="435"/>
      <c r="K9" s="435"/>
    </row>
    <row r="10" spans="1:11" s="19" customFormat="1">
      <c r="A10" s="170" t="s">
        <v>9</v>
      </c>
      <c r="B10" s="171"/>
      <c r="C10" s="172"/>
      <c r="D10" s="173"/>
      <c r="E10" s="174"/>
      <c r="F10" s="175"/>
      <c r="G10" s="175">
        <f>ROUND(SUM(G96:G109),2)</f>
        <v>0</v>
      </c>
      <c r="H10" s="435"/>
      <c r="I10" s="435"/>
      <c r="J10" s="435"/>
      <c r="K10" s="435"/>
    </row>
    <row r="11" spans="1:11" ht="15" thickBot="1">
      <c r="F11" s="112"/>
      <c r="H11" s="438"/>
      <c r="I11" s="438"/>
      <c r="J11" s="438"/>
      <c r="K11" s="438"/>
    </row>
    <row r="12" spans="1:11" ht="15.6" thickTop="1" thickBot="1">
      <c r="D12" s="113"/>
      <c r="E12" s="131" t="s">
        <v>107</v>
      </c>
      <c r="F12" s="132"/>
      <c r="G12" s="133">
        <f>ROUND(SUM(G5:G10),2)</f>
        <v>0</v>
      </c>
      <c r="H12" s="438"/>
      <c r="I12" s="438"/>
      <c r="J12" s="438"/>
      <c r="K12" s="438"/>
    </row>
    <row r="13" spans="1:11" ht="15" thickTop="1">
      <c r="H13" s="438"/>
      <c r="I13" s="438"/>
      <c r="J13" s="438"/>
      <c r="K13" s="438"/>
    </row>
    <row r="14" spans="1:11" ht="63.6" customHeight="1">
      <c r="A14" s="452" t="s">
        <v>329</v>
      </c>
      <c r="B14" s="452"/>
      <c r="C14" s="452"/>
      <c r="D14" s="452"/>
      <c r="E14" s="452"/>
      <c r="F14" s="452"/>
      <c r="G14" s="452"/>
      <c r="H14" s="438"/>
      <c r="I14" s="438"/>
      <c r="J14" s="438"/>
      <c r="K14" s="438"/>
    </row>
    <row r="15" spans="1:11">
      <c r="H15" s="438"/>
      <c r="I15" s="438"/>
      <c r="J15" s="438"/>
      <c r="K15" s="438"/>
    </row>
    <row r="16" spans="1:11" s="48" customFormat="1">
      <c r="A16" s="49" t="s">
        <v>308</v>
      </c>
      <c r="B16" s="50"/>
      <c r="C16" s="50"/>
      <c r="D16" s="51"/>
      <c r="E16" s="109"/>
      <c r="F16" s="110"/>
      <c r="G16" s="110"/>
      <c r="H16" s="100"/>
      <c r="I16" s="288"/>
      <c r="J16" s="288"/>
      <c r="K16" s="288"/>
    </row>
    <row r="17" spans="1:11" s="48" customFormat="1">
      <c r="A17" s="22"/>
      <c r="B17" s="45"/>
      <c r="C17" s="45"/>
      <c r="D17" s="46"/>
      <c r="E17" s="111"/>
      <c r="F17" s="82"/>
      <c r="G17" s="100"/>
      <c r="H17" s="100"/>
      <c r="I17" s="288"/>
      <c r="J17" s="288"/>
      <c r="K17" s="288"/>
    </row>
    <row r="18" spans="1:11" s="62" customFormat="1">
      <c r="A18" s="159"/>
      <c r="B18" s="159"/>
      <c r="C18" s="160" t="s">
        <v>315</v>
      </c>
      <c r="D18" s="159" t="s">
        <v>278</v>
      </c>
      <c r="E18" s="161" t="s">
        <v>279</v>
      </c>
      <c r="F18" s="176" t="s">
        <v>314</v>
      </c>
      <c r="G18" s="176" t="s">
        <v>316</v>
      </c>
      <c r="H18" s="104"/>
      <c r="I18" s="433"/>
      <c r="J18" s="433"/>
      <c r="K18" s="433"/>
    </row>
    <row r="19" spans="1:11">
      <c r="A19" s="177" t="s">
        <v>106</v>
      </c>
      <c r="B19" s="178"/>
      <c r="C19" s="172"/>
      <c r="D19" s="173"/>
      <c r="E19" s="174"/>
      <c r="F19" s="175"/>
      <c r="G19" s="175"/>
      <c r="H19" s="438"/>
      <c r="I19" s="438"/>
      <c r="J19" s="438"/>
      <c r="K19" s="438"/>
    </row>
    <row r="20" spans="1:11">
      <c r="A20" s="179" t="s">
        <v>209</v>
      </c>
      <c r="B20" s="180"/>
      <c r="C20" s="181"/>
      <c r="D20" s="173"/>
      <c r="E20" s="174"/>
      <c r="F20" s="175"/>
      <c r="G20" s="175"/>
      <c r="H20" s="438"/>
      <c r="I20" s="438"/>
      <c r="J20" s="438"/>
      <c r="K20" s="438"/>
    </row>
    <row r="21" spans="1:11" ht="28.8">
      <c r="A21" s="170" t="s">
        <v>17</v>
      </c>
      <c r="B21" s="171">
        <v>11121</v>
      </c>
      <c r="C21" s="182" t="s">
        <v>109</v>
      </c>
      <c r="D21" s="173" t="s">
        <v>110</v>
      </c>
      <c r="E21" s="221">
        <v>0.22</v>
      </c>
      <c r="F21" s="414">
        <f t="shared" ref="F21:F23" si="0">+ROUND(,2)</f>
        <v>0</v>
      </c>
      <c r="G21" s="221">
        <f>+ROUND(E21*F21,2)</f>
        <v>0</v>
      </c>
      <c r="H21" s="438"/>
      <c r="I21" s="438"/>
      <c r="J21" s="438"/>
      <c r="K21" s="438"/>
    </row>
    <row r="22" spans="1:11" ht="28.8">
      <c r="A22" s="170" t="s">
        <v>18</v>
      </c>
      <c r="B22" s="171">
        <v>11131</v>
      </c>
      <c r="C22" s="183" t="s">
        <v>210</v>
      </c>
      <c r="D22" s="173" t="s">
        <v>110</v>
      </c>
      <c r="E22" s="221">
        <v>0.4</v>
      </c>
      <c r="F22" s="414">
        <f t="shared" si="0"/>
        <v>0</v>
      </c>
      <c r="G22" s="221">
        <f t="shared" ref="G22:G23" si="1">+ROUND(E22*F22,2)</f>
        <v>0</v>
      </c>
      <c r="H22" s="438"/>
      <c r="I22" s="438"/>
      <c r="J22" s="438"/>
      <c r="K22" s="438"/>
    </row>
    <row r="23" spans="1:11" ht="28.8">
      <c r="A23" s="170" t="s">
        <v>19</v>
      </c>
      <c r="B23" s="171">
        <v>11221</v>
      </c>
      <c r="C23" s="182" t="s">
        <v>111</v>
      </c>
      <c r="D23" s="173" t="s">
        <v>55</v>
      </c>
      <c r="E23" s="221">
        <v>12</v>
      </c>
      <c r="F23" s="414">
        <f t="shared" si="0"/>
        <v>0</v>
      </c>
      <c r="G23" s="221">
        <f t="shared" si="1"/>
        <v>0</v>
      </c>
      <c r="H23" s="438"/>
      <c r="I23" s="438"/>
      <c r="J23" s="438"/>
      <c r="K23" s="438"/>
    </row>
    <row r="24" spans="1:11">
      <c r="A24" s="184" t="s">
        <v>211</v>
      </c>
      <c r="B24" s="171"/>
      <c r="C24" s="172"/>
      <c r="D24" s="185"/>
      <c r="E24" s="221"/>
      <c r="F24" s="221"/>
      <c r="G24" s="221"/>
      <c r="H24" s="438"/>
      <c r="I24" s="438"/>
      <c r="J24" s="438"/>
      <c r="K24" s="438"/>
    </row>
    <row r="25" spans="1:11">
      <c r="A25" s="186" t="s">
        <v>412</v>
      </c>
      <c r="B25" s="171"/>
      <c r="C25" s="172"/>
      <c r="D25" s="185"/>
      <c r="E25" s="221"/>
      <c r="F25" s="221"/>
      <c r="G25" s="221"/>
      <c r="H25" s="438"/>
      <c r="I25" s="438"/>
      <c r="J25" s="438"/>
      <c r="K25" s="438"/>
    </row>
    <row r="26" spans="1:11">
      <c r="A26" s="187" t="s">
        <v>115</v>
      </c>
      <c r="B26" s="171">
        <v>12211</v>
      </c>
      <c r="C26" s="172" t="s">
        <v>119</v>
      </c>
      <c r="D26" s="185" t="s">
        <v>55</v>
      </c>
      <c r="E26" s="221">
        <v>2</v>
      </c>
      <c r="F26" s="414">
        <f t="shared" ref="F26:F29" si="2">+ROUND(,2)</f>
        <v>0</v>
      </c>
      <c r="G26" s="221">
        <f t="shared" ref="G26:G29" si="3">+ROUND(E26*F26,2)</f>
        <v>0</v>
      </c>
      <c r="H26" s="288"/>
      <c r="I26" s="438"/>
      <c r="J26" s="438"/>
      <c r="K26" s="438"/>
    </row>
    <row r="27" spans="1:11">
      <c r="A27" s="187" t="s">
        <v>20</v>
      </c>
      <c r="B27" s="171">
        <v>12212</v>
      </c>
      <c r="C27" s="172" t="s">
        <v>212</v>
      </c>
      <c r="D27" s="185" t="s">
        <v>55</v>
      </c>
      <c r="E27" s="221">
        <v>2</v>
      </c>
      <c r="F27" s="414">
        <f t="shared" si="2"/>
        <v>0</v>
      </c>
      <c r="G27" s="221">
        <f t="shared" si="3"/>
        <v>0</v>
      </c>
      <c r="H27" s="288"/>
      <c r="I27" s="438"/>
      <c r="J27" s="438"/>
      <c r="K27" s="438"/>
    </row>
    <row r="28" spans="1:11" ht="16.2">
      <c r="A28" s="187" t="s">
        <v>21</v>
      </c>
      <c r="B28" s="171">
        <v>12231</v>
      </c>
      <c r="C28" s="172" t="s">
        <v>120</v>
      </c>
      <c r="D28" s="185" t="s">
        <v>324</v>
      </c>
      <c r="E28" s="221">
        <v>36</v>
      </c>
      <c r="F28" s="414">
        <f t="shared" si="2"/>
        <v>0</v>
      </c>
      <c r="G28" s="221">
        <f t="shared" si="3"/>
        <v>0</v>
      </c>
      <c r="H28" s="288"/>
      <c r="I28" s="438"/>
      <c r="J28" s="438"/>
      <c r="K28" s="438"/>
    </row>
    <row r="29" spans="1:11">
      <c r="A29" s="187" t="s">
        <v>22</v>
      </c>
      <c r="B29" s="171">
        <v>12261</v>
      </c>
      <c r="C29" s="172" t="s">
        <v>122</v>
      </c>
      <c r="D29" s="185" t="s">
        <v>55</v>
      </c>
      <c r="E29" s="221">
        <v>2</v>
      </c>
      <c r="F29" s="414">
        <f t="shared" si="2"/>
        <v>0</v>
      </c>
      <c r="G29" s="221">
        <f t="shared" si="3"/>
        <v>0</v>
      </c>
      <c r="H29" s="288"/>
      <c r="I29" s="438"/>
      <c r="J29" s="438"/>
      <c r="K29" s="438"/>
    </row>
    <row r="30" spans="1:11" ht="15" customHeight="1">
      <c r="A30" s="188" t="s">
        <v>213</v>
      </c>
      <c r="B30" s="171"/>
      <c r="C30" s="172"/>
      <c r="D30" s="185"/>
      <c r="E30" s="404"/>
      <c r="F30" s="221"/>
      <c r="G30" s="221"/>
      <c r="H30" s="438"/>
      <c r="I30" s="438"/>
      <c r="J30" s="438"/>
      <c r="K30" s="444"/>
    </row>
    <row r="31" spans="1:11" ht="44.25" customHeight="1">
      <c r="A31" s="189" t="s">
        <v>121</v>
      </c>
      <c r="B31" s="171">
        <v>12322</v>
      </c>
      <c r="C31" s="172" t="s">
        <v>214</v>
      </c>
      <c r="D31" s="185" t="s">
        <v>325</v>
      </c>
      <c r="E31" s="404">
        <v>235</v>
      </c>
      <c r="F31" s="414">
        <f t="shared" ref="F31:F35" si="4">+ROUND(,2)</f>
        <v>0</v>
      </c>
      <c r="G31" s="221">
        <f t="shared" ref="G31:G35" si="5">+ROUND(E31*F31,2)</f>
        <v>0</v>
      </c>
      <c r="H31" s="438"/>
      <c r="I31" s="438"/>
      <c r="J31" s="438"/>
      <c r="K31" s="444"/>
    </row>
    <row r="32" spans="1:11" ht="28.8">
      <c r="A32" s="189" t="s">
        <v>23</v>
      </c>
      <c r="B32" s="171">
        <v>12382</v>
      </c>
      <c r="C32" s="172" t="s">
        <v>215</v>
      </c>
      <c r="D32" s="185" t="s">
        <v>324</v>
      </c>
      <c r="E32" s="404">
        <v>150</v>
      </c>
      <c r="F32" s="414">
        <f t="shared" si="4"/>
        <v>0</v>
      </c>
      <c r="G32" s="221">
        <f t="shared" si="5"/>
        <v>0</v>
      </c>
      <c r="H32" s="438"/>
      <c r="I32" s="438"/>
      <c r="J32" s="438"/>
      <c r="K32" s="444"/>
    </row>
    <row r="33" spans="1:11" ht="33" customHeight="1">
      <c r="A33" s="189" t="s">
        <v>125</v>
      </c>
      <c r="B33" s="171">
        <v>12391</v>
      </c>
      <c r="C33" s="172" t="s">
        <v>216</v>
      </c>
      <c r="D33" s="185" t="s">
        <v>324</v>
      </c>
      <c r="E33" s="404">
        <v>4</v>
      </c>
      <c r="F33" s="414">
        <f t="shared" si="4"/>
        <v>0</v>
      </c>
      <c r="G33" s="221">
        <f t="shared" si="5"/>
        <v>0</v>
      </c>
      <c r="H33" s="438"/>
      <c r="I33" s="438"/>
      <c r="J33" s="438"/>
      <c r="K33" s="444"/>
    </row>
    <row r="34" spans="1:11" ht="48" customHeight="1">
      <c r="A34" s="189" t="s">
        <v>24</v>
      </c>
      <c r="B34" s="171">
        <v>12411</v>
      </c>
      <c r="C34" s="172" t="s">
        <v>217</v>
      </c>
      <c r="D34" s="185" t="s">
        <v>324</v>
      </c>
      <c r="E34" s="404">
        <v>10</v>
      </c>
      <c r="F34" s="414">
        <f t="shared" si="4"/>
        <v>0</v>
      </c>
      <c r="G34" s="221">
        <f t="shared" si="5"/>
        <v>0</v>
      </c>
      <c r="H34" s="438"/>
      <c r="I34" s="438"/>
      <c r="J34" s="438"/>
      <c r="K34" s="444"/>
    </row>
    <row r="35" spans="1:11" ht="48" customHeight="1">
      <c r="A35" s="189" t="s">
        <v>25</v>
      </c>
      <c r="B35" s="171">
        <v>12435</v>
      </c>
      <c r="C35" s="172" t="s">
        <v>218</v>
      </c>
      <c r="D35" s="185" t="s">
        <v>55</v>
      </c>
      <c r="E35" s="404">
        <v>2</v>
      </c>
      <c r="F35" s="414">
        <f t="shared" si="4"/>
        <v>0</v>
      </c>
      <c r="G35" s="221">
        <f t="shared" si="5"/>
        <v>0</v>
      </c>
      <c r="H35" s="438"/>
      <c r="I35" s="438"/>
      <c r="J35" s="438"/>
      <c r="K35" s="444"/>
    </row>
    <row r="36" spans="1:11">
      <c r="A36" s="177" t="s">
        <v>4</v>
      </c>
      <c r="B36" s="178"/>
      <c r="C36" s="181"/>
      <c r="D36" s="173"/>
      <c r="E36" s="221"/>
      <c r="F36" s="221"/>
      <c r="G36" s="221"/>
      <c r="H36" s="440"/>
      <c r="I36" s="440"/>
      <c r="J36" s="438"/>
      <c r="K36" s="438"/>
    </row>
    <row r="37" spans="1:11">
      <c r="A37" s="177" t="s">
        <v>219</v>
      </c>
      <c r="B37" s="178"/>
      <c r="C37" s="181"/>
      <c r="D37" s="173"/>
      <c r="E37" s="221"/>
      <c r="F37" s="221"/>
      <c r="G37" s="221"/>
      <c r="H37" s="438"/>
      <c r="I37" s="438"/>
      <c r="J37" s="438"/>
      <c r="K37" s="438"/>
    </row>
    <row r="38" spans="1:11" ht="28.8">
      <c r="A38" s="170" t="s">
        <v>17</v>
      </c>
      <c r="B38" s="171">
        <v>21114</v>
      </c>
      <c r="C38" s="172" t="s">
        <v>220</v>
      </c>
      <c r="D38" s="173" t="s">
        <v>326</v>
      </c>
      <c r="E38" s="221">
        <v>63</v>
      </c>
      <c r="F38" s="414">
        <f t="shared" ref="F38:F40" si="6">+ROUND(,2)</f>
        <v>0</v>
      </c>
      <c r="G38" s="221">
        <f t="shared" ref="G38:G40" si="7">+ROUND(E38*F38,2)</f>
        <v>0</v>
      </c>
      <c r="H38" s="440"/>
      <c r="I38" s="440"/>
      <c r="J38" s="438"/>
      <c r="K38" s="438"/>
    </row>
    <row r="39" spans="1:11" ht="28.8">
      <c r="A39" s="170" t="s">
        <v>18</v>
      </c>
      <c r="B39" s="171">
        <v>21224</v>
      </c>
      <c r="C39" s="172" t="s">
        <v>221</v>
      </c>
      <c r="D39" s="173" t="s">
        <v>326</v>
      </c>
      <c r="E39" s="221">
        <v>67</v>
      </c>
      <c r="F39" s="414">
        <f t="shared" si="6"/>
        <v>0</v>
      </c>
      <c r="G39" s="221">
        <f t="shared" si="7"/>
        <v>0</v>
      </c>
      <c r="H39" s="440"/>
      <c r="I39" s="440"/>
      <c r="J39" s="438"/>
      <c r="K39" s="438"/>
    </row>
    <row r="40" spans="1:11" ht="28.8">
      <c r="A40" s="170" t="s">
        <v>19</v>
      </c>
      <c r="B40" s="171">
        <v>21234</v>
      </c>
      <c r="C40" s="172" t="s">
        <v>222</v>
      </c>
      <c r="D40" s="173" t="s">
        <v>326</v>
      </c>
      <c r="E40" s="221">
        <v>98</v>
      </c>
      <c r="F40" s="414">
        <f t="shared" si="6"/>
        <v>0</v>
      </c>
      <c r="G40" s="221">
        <f t="shared" si="7"/>
        <v>0</v>
      </c>
      <c r="H40" s="440"/>
      <c r="I40" s="440"/>
      <c r="J40" s="438"/>
      <c r="K40" s="438"/>
    </row>
    <row r="41" spans="1:11">
      <c r="A41" s="177" t="s">
        <v>223</v>
      </c>
      <c r="B41" s="178"/>
      <c r="C41" s="181"/>
      <c r="D41" s="173"/>
      <c r="E41" s="221"/>
      <c r="F41" s="221"/>
      <c r="G41" s="221"/>
      <c r="H41" s="438"/>
      <c r="I41" s="438"/>
      <c r="J41" s="438"/>
      <c r="K41" s="438"/>
    </row>
    <row r="42" spans="1:11" ht="28.8">
      <c r="A42" s="170" t="s">
        <v>115</v>
      </c>
      <c r="B42" s="171">
        <v>22112</v>
      </c>
      <c r="C42" s="172" t="s">
        <v>224</v>
      </c>
      <c r="D42" s="173" t="s">
        <v>325</v>
      </c>
      <c r="E42" s="221">
        <v>389</v>
      </c>
      <c r="F42" s="414">
        <f t="shared" ref="F42:F43" si="8">+ROUND(,2)</f>
        <v>0</v>
      </c>
      <c r="G42" s="221">
        <f t="shared" ref="G42:G43" si="9">+ROUND(E42*F42,2)</f>
        <v>0</v>
      </c>
      <c r="H42" s="438"/>
      <c r="I42" s="438"/>
      <c r="J42" s="438"/>
      <c r="K42" s="438"/>
    </row>
    <row r="43" spans="1:11" ht="28.8">
      <c r="A43" s="170" t="s">
        <v>20</v>
      </c>
      <c r="B43" s="171">
        <v>22113</v>
      </c>
      <c r="C43" s="172" t="s">
        <v>225</v>
      </c>
      <c r="D43" s="173" t="s">
        <v>325</v>
      </c>
      <c r="E43" s="221">
        <v>208</v>
      </c>
      <c r="F43" s="414">
        <f t="shared" si="8"/>
        <v>0</v>
      </c>
      <c r="G43" s="221">
        <f t="shared" si="9"/>
        <v>0</v>
      </c>
      <c r="H43" s="438"/>
      <c r="I43" s="438"/>
      <c r="J43" s="438"/>
      <c r="K43" s="438"/>
    </row>
    <row r="44" spans="1:11">
      <c r="A44" s="177" t="s">
        <v>226</v>
      </c>
      <c r="B44" s="178"/>
      <c r="C44" s="181"/>
      <c r="D44" s="173"/>
      <c r="E44" s="221"/>
      <c r="F44" s="221"/>
      <c r="G44" s="221"/>
      <c r="H44" s="438"/>
      <c r="I44" s="438"/>
      <c r="J44" s="438"/>
      <c r="K44" s="438"/>
    </row>
    <row r="45" spans="1:11" ht="28.8">
      <c r="A45" s="170" t="s">
        <v>21</v>
      </c>
      <c r="B45" s="171">
        <v>24214</v>
      </c>
      <c r="C45" s="172" t="s">
        <v>416</v>
      </c>
      <c r="D45" s="173" t="s">
        <v>326</v>
      </c>
      <c r="E45" s="221">
        <v>10</v>
      </c>
      <c r="F45" s="414">
        <f t="shared" ref="F45" si="10">+ROUND(,2)</f>
        <v>0</v>
      </c>
      <c r="G45" s="221">
        <f>+ROUND(E45*F45,2)</f>
        <v>0</v>
      </c>
      <c r="H45" s="288"/>
      <c r="I45" s="438"/>
      <c r="J45" s="438"/>
      <c r="K45" s="438"/>
    </row>
    <row r="46" spans="1:11" ht="15" customHeight="1">
      <c r="A46" s="177" t="s">
        <v>227</v>
      </c>
      <c r="B46" s="178"/>
      <c r="C46" s="181"/>
      <c r="D46" s="173"/>
      <c r="E46" s="404"/>
      <c r="F46" s="221"/>
      <c r="G46" s="221"/>
      <c r="H46" s="438"/>
      <c r="I46" s="438"/>
      <c r="J46" s="438"/>
      <c r="K46" s="438"/>
    </row>
    <row r="47" spans="1:11" ht="75" customHeight="1">
      <c r="A47" s="170" t="s">
        <v>22</v>
      </c>
      <c r="B47" s="171">
        <v>25132</v>
      </c>
      <c r="C47" s="172" t="s">
        <v>228</v>
      </c>
      <c r="D47" s="185" t="s">
        <v>325</v>
      </c>
      <c r="E47" s="404">
        <v>25</v>
      </c>
      <c r="F47" s="414">
        <f t="shared" ref="F47:F48" si="11">+ROUND(,2)</f>
        <v>0</v>
      </c>
      <c r="G47" s="221">
        <f t="shared" ref="G47:G48" si="12">+ROUND(E47*F47,2)</f>
        <v>0</v>
      </c>
      <c r="H47" s="438"/>
      <c r="I47" s="438"/>
      <c r="J47" s="438"/>
      <c r="K47" s="438"/>
    </row>
    <row r="48" spans="1:11" ht="16.2">
      <c r="A48" s="170" t="s">
        <v>121</v>
      </c>
      <c r="B48" s="171">
        <v>25151</v>
      </c>
      <c r="C48" s="172" t="s">
        <v>229</v>
      </c>
      <c r="D48" s="185" t="s">
        <v>325</v>
      </c>
      <c r="E48" s="404">
        <v>25</v>
      </c>
      <c r="F48" s="414">
        <f t="shared" si="11"/>
        <v>0</v>
      </c>
      <c r="G48" s="221">
        <f t="shared" si="12"/>
        <v>0</v>
      </c>
      <c r="H48" s="438"/>
      <c r="I48" s="438"/>
      <c r="J48" s="438"/>
      <c r="K48" s="438"/>
    </row>
    <row r="49" spans="1:11">
      <c r="A49" s="177" t="s">
        <v>230</v>
      </c>
      <c r="B49" s="178"/>
      <c r="C49" s="181"/>
      <c r="D49" s="173"/>
      <c r="E49" s="221"/>
      <c r="F49" s="221"/>
      <c r="G49" s="221"/>
      <c r="H49" s="440"/>
      <c r="I49" s="440"/>
      <c r="J49" s="438"/>
      <c r="K49" s="438"/>
    </row>
    <row r="50" spans="1:11">
      <c r="A50" s="170" t="s">
        <v>23</v>
      </c>
      <c r="B50" s="171">
        <v>29117</v>
      </c>
      <c r="C50" s="172" t="s">
        <v>231</v>
      </c>
      <c r="D50" s="173" t="s">
        <v>232</v>
      </c>
      <c r="E50" s="404">
        <v>464</v>
      </c>
      <c r="F50" s="414">
        <f t="shared" ref="F50:F54" si="13">+ROUND(,2)</f>
        <v>0</v>
      </c>
      <c r="G50" s="221">
        <f t="shared" ref="G50:G54" si="14">+ROUND(E50*F50,2)</f>
        <v>0</v>
      </c>
      <c r="H50" s="438"/>
      <c r="I50" s="438"/>
      <c r="J50" s="438"/>
      <c r="K50" s="438"/>
    </row>
    <row r="51" spans="1:11" ht="31.5" customHeight="1">
      <c r="A51" s="170" t="s">
        <v>125</v>
      </c>
      <c r="B51" s="191">
        <v>29131</v>
      </c>
      <c r="C51" s="192" t="s">
        <v>198</v>
      </c>
      <c r="D51" s="185" t="s">
        <v>326</v>
      </c>
      <c r="E51" s="411">
        <v>59</v>
      </c>
      <c r="F51" s="414">
        <f t="shared" si="13"/>
        <v>0</v>
      </c>
      <c r="G51" s="221">
        <f t="shared" si="14"/>
        <v>0</v>
      </c>
      <c r="H51" s="438"/>
      <c r="I51" s="438"/>
      <c r="J51" s="438"/>
      <c r="K51" s="438"/>
    </row>
    <row r="52" spans="1:11" ht="28.8">
      <c r="A52" s="170" t="s">
        <v>24</v>
      </c>
      <c r="B52" s="171">
        <v>29133</v>
      </c>
      <c r="C52" s="172" t="s">
        <v>199</v>
      </c>
      <c r="D52" s="173" t="s">
        <v>326</v>
      </c>
      <c r="E52" s="412">
        <v>67</v>
      </c>
      <c r="F52" s="414">
        <f t="shared" si="13"/>
        <v>0</v>
      </c>
      <c r="G52" s="221">
        <f t="shared" si="14"/>
        <v>0</v>
      </c>
      <c r="H52" s="440"/>
      <c r="I52" s="440"/>
      <c r="J52" s="438"/>
      <c r="K52" s="438"/>
    </row>
    <row r="53" spans="1:11" ht="28.8">
      <c r="A53" s="170" t="s">
        <v>25</v>
      </c>
      <c r="B53" s="171">
        <v>29134</v>
      </c>
      <c r="C53" s="172" t="s">
        <v>151</v>
      </c>
      <c r="D53" s="173" t="s">
        <v>326</v>
      </c>
      <c r="E53" s="412">
        <v>88</v>
      </c>
      <c r="F53" s="414">
        <f t="shared" si="13"/>
        <v>0</v>
      </c>
      <c r="G53" s="221">
        <f t="shared" si="14"/>
        <v>0</v>
      </c>
      <c r="H53" s="440"/>
      <c r="I53" s="440"/>
      <c r="J53" s="438"/>
      <c r="K53" s="438"/>
    </row>
    <row r="54" spans="1:11" ht="63.75" customHeight="1">
      <c r="A54" s="170" t="s">
        <v>26</v>
      </c>
      <c r="B54" s="171">
        <v>29138</v>
      </c>
      <c r="C54" s="193" t="s">
        <v>233</v>
      </c>
      <c r="D54" s="185" t="s">
        <v>326</v>
      </c>
      <c r="E54" s="404">
        <v>40</v>
      </c>
      <c r="F54" s="414">
        <f t="shared" si="13"/>
        <v>0</v>
      </c>
      <c r="G54" s="221">
        <f t="shared" si="14"/>
        <v>0</v>
      </c>
      <c r="H54" s="438"/>
      <c r="I54" s="438"/>
      <c r="J54" s="438"/>
      <c r="K54" s="438"/>
    </row>
    <row r="55" spans="1:11">
      <c r="A55" s="177" t="s">
        <v>6</v>
      </c>
      <c r="B55" s="178"/>
      <c r="C55" s="181"/>
      <c r="D55" s="173"/>
      <c r="E55" s="221"/>
      <c r="F55" s="221"/>
      <c r="G55" s="221"/>
      <c r="H55" s="438"/>
      <c r="I55" s="438"/>
      <c r="J55" s="438"/>
      <c r="K55" s="438"/>
    </row>
    <row r="56" spans="1:11">
      <c r="A56" s="177" t="s">
        <v>234</v>
      </c>
      <c r="B56" s="178"/>
      <c r="C56" s="181"/>
      <c r="D56" s="173"/>
      <c r="E56" s="221"/>
      <c r="F56" s="221"/>
      <c r="G56" s="221"/>
      <c r="H56" s="440"/>
      <c r="I56" s="438"/>
      <c r="J56" s="438"/>
      <c r="K56" s="438"/>
    </row>
    <row r="57" spans="1:11" s="33" customFormat="1">
      <c r="A57" s="177" t="s">
        <v>235</v>
      </c>
      <c r="B57" s="178"/>
      <c r="C57" s="181"/>
      <c r="D57" s="188"/>
      <c r="E57" s="410"/>
      <c r="F57" s="410"/>
      <c r="G57" s="410"/>
      <c r="H57" s="445"/>
      <c r="I57" s="446"/>
      <c r="J57" s="446"/>
      <c r="K57" s="446"/>
    </row>
    <row r="58" spans="1:11" ht="60" customHeight="1">
      <c r="A58" s="170" t="s">
        <v>17</v>
      </c>
      <c r="B58" s="171">
        <v>31132</v>
      </c>
      <c r="C58" s="172" t="s">
        <v>236</v>
      </c>
      <c r="D58" s="173" t="s">
        <v>326</v>
      </c>
      <c r="E58" s="221">
        <v>103</v>
      </c>
      <c r="F58" s="414">
        <f t="shared" ref="F58:F60" si="15">+ROUND(,2)</f>
        <v>0</v>
      </c>
      <c r="G58" s="221">
        <f t="shared" ref="G58:G60" si="16">+ROUND(E58*F58,2)</f>
        <v>0</v>
      </c>
      <c r="H58" s="288"/>
      <c r="I58" s="440"/>
      <c r="J58" s="438"/>
      <c r="K58" s="438"/>
    </row>
    <row r="59" spans="1:11" ht="60" customHeight="1">
      <c r="A59" s="170" t="s">
        <v>18</v>
      </c>
      <c r="B59" s="171">
        <v>31132</v>
      </c>
      <c r="C59" s="172" t="s">
        <v>237</v>
      </c>
      <c r="D59" s="173" t="s">
        <v>326</v>
      </c>
      <c r="E59" s="221">
        <v>13</v>
      </c>
      <c r="F59" s="414">
        <f t="shared" si="15"/>
        <v>0</v>
      </c>
      <c r="G59" s="221">
        <f t="shared" si="16"/>
        <v>0</v>
      </c>
      <c r="H59" s="288"/>
      <c r="I59" s="440"/>
      <c r="J59" s="438"/>
      <c r="K59" s="438"/>
    </row>
    <row r="60" spans="1:11" ht="60" customHeight="1">
      <c r="A60" s="170" t="s">
        <v>19</v>
      </c>
      <c r="B60" s="171">
        <v>31132</v>
      </c>
      <c r="C60" s="172" t="s">
        <v>238</v>
      </c>
      <c r="D60" s="173" t="s">
        <v>326</v>
      </c>
      <c r="E60" s="221">
        <v>72</v>
      </c>
      <c r="F60" s="414">
        <f t="shared" si="15"/>
        <v>0</v>
      </c>
      <c r="G60" s="221">
        <f t="shared" si="16"/>
        <v>0</v>
      </c>
      <c r="H60" s="288"/>
      <c r="I60" s="440"/>
      <c r="J60" s="438"/>
      <c r="K60" s="438"/>
    </row>
    <row r="61" spans="1:11" ht="15" customHeight="1">
      <c r="A61" s="177" t="s">
        <v>239</v>
      </c>
      <c r="B61" s="178"/>
      <c r="C61" s="181"/>
      <c r="D61" s="194"/>
      <c r="E61" s="407"/>
      <c r="F61" s="409"/>
      <c r="G61" s="409"/>
      <c r="H61" s="438"/>
      <c r="I61" s="438"/>
      <c r="J61" s="438"/>
      <c r="K61" s="438"/>
    </row>
    <row r="62" spans="1:11" ht="60.75" customHeight="1">
      <c r="A62" s="170" t="s">
        <v>115</v>
      </c>
      <c r="B62" s="171">
        <v>31461</v>
      </c>
      <c r="C62" s="172" t="s">
        <v>240</v>
      </c>
      <c r="D62" s="185" t="s">
        <v>325</v>
      </c>
      <c r="E62" s="404">
        <v>25</v>
      </c>
      <c r="F62" s="414">
        <f t="shared" ref="F62:F63" si="17">+ROUND(,2)</f>
        <v>0</v>
      </c>
      <c r="G62" s="221">
        <f t="shared" ref="G62:G63" si="18">+ROUND(E62*F62,2)</f>
        <v>0</v>
      </c>
      <c r="H62" s="438"/>
      <c r="I62" s="438"/>
      <c r="J62" s="438"/>
      <c r="K62" s="438"/>
    </row>
    <row r="63" spans="1:11" ht="60.75" customHeight="1">
      <c r="A63" s="170" t="s">
        <v>20</v>
      </c>
      <c r="B63" s="171">
        <v>31634</v>
      </c>
      <c r="C63" s="172" t="s">
        <v>241</v>
      </c>
      <c r="D63" s="185" t="s">
        <v>325</v>
      </c>
      <c r="E63" s="404">
        <v>336</v>
      </c>
      <c r="F63" s="414">
        <f t="shared" si="17"/>
        <v>0</v>
      </c>
      <c r="G63" s="221">
        <f t="shared" si="18"/>
        <v>0</v>
      </c>
      <c r="H63" s="438"/>
      <c r="I63" s="438"/>
      <c r="J63" s="438"/>
      <c r="K63" s="438"/>
    </row>
    <row r="64" spans="1:11" ht="15.6">
      <c r="A64" s="177" t="s">
        <v>161</v>
      </c>
      <c r="B64" s="171"/>
      <c r="C64" s="172"/>
      <c r="D64" s="173"/>
      <c r="E64" s="404"/>
      <c r="F64" s="221"/>
      <c r="G64" s="221"/>
      <c r="H64" s="438"/>
      <c r="I64" s="438"/>
      <c r="J64" s="438"/>
      <c r="K64" s="444"/>
    </row>
    <row r="65" spans="1:11">
      <c r="A65" s="177" t="s">
        <v>242</v>
      </c>
      <c r="B65" s="171"/>
      <c r="C65" s="172"/>
      <c r="D65" s="173"/>
      <c r="E65" s="404"/>
      <c r="F65" s="221"/>
      <c r="G65" s="221"/>
      <c r="H65" s="438"/>
      <c r="I65" s="438"/>
      <c r="J65" s="438"/>
      <c r="K65" s="438"/>
    </row>
    <row r="66" spans="1:11" ht="58.5" customHeight="1">
      <c r="A66" s="170" t="s">
        <v>21</v>
      </c>
      <c r="B66" s="171">
        <v>32254</v>
      </c>
      <c r="C66" s="172" t="s">
        <v>243</v>
      </c>
      <c r="D66" s="185" t="s">
        <v>325</v>
      </c>
      <c r="E66" s="404">
        <v>324</v>
      </c>
      <c r="F66" s="414">
        <f t="shared" ref="F66:F67" si="19">+ROUND(,2)</f>
        <v>0</v>
      </c>
      <c r="G66" s="221">
        <f t="shared" ref="G66:G67" si="20">+ROUND(E66*F66,2)</f>
        <v>0</v>
      </c>
      <c r="H66" s="438"/>
      <c r="I66" s="438"/>
      <c r="J66" s="438"/>
      <c r="K66" s="438"/>
    </row>
    <row r="67" spans="1:11" ht="57.6">
      <c r="A67" s="170" t="s">
        <v>22</v>
      </c>
      <c r="B67" s="171">
        <v>32268</v>
      </c>
      <c r="C67" s="388" t="s">
        <v>433</v>
      </c>
      <c r="D67" s="185" t="s">
        <v>325</v>
      </c>
      <c r="E67" s="404">
        <v>336</v>
      </c>
      <c r="F67" s="414">
        <f t="shared" si="19"/>
        <v>0</v>
      </c>
      <c r="G67" s="221">
        <f t="shared" si="20"/>
        <v>0</v>
      </c>
      <c r="H67" s="438"/>
      <c r="I67" s="438"/>
      <c r="J67" s="438"/>
      <c r="K67" s="438"/>
    </row>
    <row r="68" spans="1:11">
      <c r="A68" s="177" t="s">
        <v>166</v>
      </c>
      <c r="B68" s="171"/>
      <c r="C68" s="172"/>
      <c r="D68" s="173"/>
      <c r="E68" s="404"/>
      <c r="F68" s="221"/>
      <c r="G68" s="221"/>
      <c r="H68" s="438"/>
      <c r="I68" s="438"/>
      <c r="J68" s="438"/>
      <c r="K68" s="438"/>
    </row>
    <row r="69" spans="1:11">
      <c r="A69" s="177" t="s">
        <v>244</v>
      </c>
      <c r="B69" s="171"/>
      <c r="C69" s="172"/>
      <c r="D69" s="173"/>
      <c r="E69" s="404"/>
      <c r="F69" s="221"/>
      <c r="G69" s="221"/>
      <c r="H69" s="438"/>
      <c r="I69" s="438"/>
      <c r="J69" s="438"/>
      <c r="K69" s="438"/>
    </row>
    <row r="70" spans="1:11" ht="43.2">
      <c r="A70" s="170" t="s">
        <v>121</v>
      </c>
      <c r="B70" s="195">
        <v>35214</v>
      </c>
      <c r="C70" s="172" t="s">
        <v>245</v>
      </c>
      <c r="D70" s="173" t="s">
        <v>324</v>
      </c>
      <c r="E70" s="221">
        <v>48</v>
      </c>
      <c r="F70" s="414">
        <f t="shared" ref="F70:F74" si="21">+ROUND(,2)</f>
        <v>0</v>
      </c>
      <c r="G70" s="221">
        <f t="shared" ref="G70:G74" si="22">+ROUND(E70*F70,2)</f>
        <v>0</v>
      </c>
      <c r="H70" s="438"/>
      <c r="I70" s="438"/>
      <c r="J70" s="438"/>
      <c r="K70" s="438"/>
    </row>
    <row r="71" spans="1:11" ht="43.2">
      <c r="A71" s="170" t="s">
        <v>23</v>
      </c>
      <c r="B71" s="195">
        <v>35214</v>
      </c>
      <c r="C71" s="172" t="s">
        <v>246</v>
      </c>
      <c r="D71" s="173" t="s">
        <v>324</v>
      </c>
      <c r="E71" s="221">
        <v>64</v>
      </c>
      <c r="F71" s="414">
        <f t="shared" si="21"/>
        <v>0</v>
      </c>
      <c r="G71" s="221">
        <f t="shared" si="22"/>
        <v>0</v>
      </c>
      <c r="H71" s="438"/>
      <c r="I71" s="438"/>
      <c r="J71" s="438"/>
      <c r="K71" s="438"/>
    </row>
    <row r="72" spans="1:11" ht="43.2">
      <c r="A72" s="170" t="s">
        <v>125</v>
      </c>
      <c r="B72" s="195">
        <v>35214</v>
      </c>
      <c r="C72" s="172" t="s">
        <v>247</v>
      </c>
      <c r="D72" s="173" t="s">
        <v>324</v>
      </c>
      <c r="E72" s="221">
        <v>21</v>
      </c>
      <c r="F72" s="414">
        <f t="shared" si="21"/>
        <v>0</v>
      </c>
      <c r="G72" s="221">
        <f t="shared" si="22"/>
        <v>0</v>
      </c>
      <c r="H72" s="438"/>
      <c r="I72" s="438"/>
      <c r="J72" s="438"/>
      <c r="K72" s="438"/>
    </row>
    <row r="73" spans="1:11" ht="43.2">
      <c r="A73" s="170" t="s">
        <v>24</v>
      </c>
      <c r="B73" s="195">
        <v>35214</v>
      </c>
      <c r="C73" s="172" t="s">
        <v>248</v>
      </c>
      <c r="D73" s="173" t="s">
        <v>324</v>
      </c>
      <c r="E73" s="221">
        <v>13</v>
      </c>
      <c r="F73" s="414">
        <f t="shared" si="21"/>
        <v>0</v>
      </c>
      <c r="G73" s="221">
        <f t="shared" si="22"/>
        <v>0</v>
      </c>
      <c r="H73" s="438"/>
      <c r="I73" s="438"/>
      <c r="J73" s="438"/>
      <c r="K73" s="438"/>
    </row>
    <row r="74" spans="1:11" ht="62.25" customHeight="1">
      <c r="A74" s="170" t="s">
        <v>25</v>
      </c>
      <c r="B74" s="195">
        <v>35232</v>
      </c>
      <c r="C74" s="172" t="s">
        <v>249</v>
      </c>
      <c r="D74" s="173" t="s">
        <v>324</v>
      </c>
      <c r="E74" s="221">
        <v>120</v>
      </c>
      <c r="F74" s="414">
        <f t="shared" si="21"/>
        <v>0</v>
      </c>
      <c r="G74" s="221">
        <f t="shared" si="22"/>
        <v>0</v>
      </c>
      <c r="H74" s="438"/>
      <c r="I74" s="438"/>
      <c r="J74" s="438"/>
      <c r="K74" s="438"/>
    </row>
    <row r="75" spans="1:11">
      <c r="A75" s="177" t="s">
        <v>7</v>
      </c>
      <c r="B75" s="171"/>
      <c r="C75" s="194"/>
      <c r="D75" s="173"/>
      <c r="E75" s="404"/>
      <c r="F75" s="221"/>
      <c r="G75" s="410"/>
      <c r="H75" s="438"/>
      <c r="I75" s="438"/>
      <c r="J75" s="438"/>
      <c r="K75" s="438"/>
    </row>
    <row r="76" spans="1:11" s="114" customFormat="1">
      <c r="A76" s="196" t="s">
        <v>250</v>
      </c>
      <c r="B76" s="197"/>
      <c r="C76" s="198"/>
      <c r="D76" s="199"/>
      <c r="E76" s="413"/>
      <c r="F76" s="214"/>
      <c r="G76" s="220"/>
      <c r="H76" s="447"/>
      <c r="I76" s="447"/>
      <c r="J76" s="447"/>
      <c r="K76" s="447"/>
    </row>
    <row r="77" spans="1:11" s="114" customFormat="1" ht="103.8" customHeight="1">
      <c r="A77" s="200" t="s">
        <v>17</v>
      </c>
      <c r="B77" s="171">
        <v>42134</v>
      </c>
      <c r="C77" s="389" t="s">
        <v>434</v>
      </c>
      <c r="D77" s="185" t="s">
        <v>324</v>
      </c>
      <c r="E77" s="221">
        <v>51</v>
      </c>
      <c r="F77" s="414">
        <f t="shared" ref="F77:F78" si="23">+ROUND(,2)</f>
        <v>0</v>
      </c>
      <c r="G77" s="221">
        <f t="shared" ref="G77:G78" si="24">+ROUND(E77*F77,2)</f>
        <v>0</v>
      </c>
      <c r="H77" s="438"/>
      <c r="I77" s="447"/>
      <c r="J77" s="447"/>
      <c r="K77" s="447"/>
    </row>
    <row r="78" spans="1:11" s="114" customFormat="1" ht="43.2">
      <c r="A78" s="200" t="s">
        <v>18</v>
      </c>
      <c r="B78" s="197" t="s">
        <v>251</v>
      </c>
      <c r="C78" s="198" t="s">
        <v>252</v>
      </c>
      <c r="D78" s="185" t="s">
        <v>324</v>
      </c>
      <c r="E78" s="221">
        <v>51</v>
      </c>
      <c r="F78" s="414">
        <f t="shared" si="23"/>
        <v>0</v>
      </c>
      <c r="G78" s="221">
        <f t="shared" si="24"/>
        <v>0</v>
      </c>
      <c r="H78" s="447"/>
      <c r="I78" s="447"/>
      <c r="J78" s="447"/>
      <c r="K78" s="447"/>
    </row>
    <row r="79" spans="1:11">
      <c r="A79" s="177" t="s">
        <v>253</v>
      </c>
      <c r="B79" s="178"/>
      <c r="C79" s="172"/>
      <c r="D79" s="173"/>
      <c r="E79" s="404"/>
      <c r="F79" s="221"/>
      <c r="G79" s="221"/>
      <c r="H79" s="438"/>
      <c r="I79" s="438"/>
      <c r="J79" s="438"/>
      <c r="K79" s="438"/>
    </row>
    <row r="80" spans="1:11" ht="72" customHeight="1">
      <c r="A80" s="170" t="s">
        <v>19</v>
      </c>
      <c r="B80" s="171">
        <v>43132</v>
      </c>
      <c r="C80" s="390" t="s">
        <v>435</v>
      </c>
      <c r="D80" s="185" t="s">
        <v>324</v>
      </c>
      <c r="E80" s="404">
        <v>6</v>
      </c>
      <c r="F80" s="414">
        <f t="shared" ref="F80:F81" si="25">+ROUND(,2)</f>
        <v>0</v>
      </c>
      <c r="G80" s="221">
        <f t="shared" ref="G80:G81" si="26">+ROUND(E80*F80,2)</f>
        <v>0</v>
      </c>
      <c r="H80" s="438"/>
      <c r="I80" s="438"/>
      <c r="J80" s="438"/>
      <c r="K80" s="438"/>
    </row>
    <row r="81" spans="1:14" ht="72" customHeight="1">
      <c r="A81" s="170" t="s">
        <v>115</v>
      </c>
      <c r="B81" s="171">
        <v>43133</v>
      </c>
      <c r="C81" s="390" t="s">
        <v>436</v>
      </c>
      <c r="D81" s="185" t="s">
        <v>324</v>
      </c>
      <c r="E81" s="404">
        <v>38</v>
      </c>
      <c r="F81" s="414">
        <f t="shared" si="25"/>
        <v>0</v>
      </c>
      <c r="G81" s="221">
        <f t="shared" si="26"/>
        <v>0</v>
      </c>
      <c r="H81" s="438"/>
      <c r="I81" s="438"/>
      <c r="J81" s="438"/>
      <c r="K81" s="438"/>
    </row>
    <row r="82" spans="1:14" ht="15" customHeight="1">
      <c r="A82" s="177" t="s">
        <v>176</v>
      </c>
      <c r="B82" s="178"/>
      <c r="C82" s="172"/>
      <c r="D82" s="173"/>
      <c r="E82" s="404"/>
      <c r="F82" s="221"/>
      <c r="G82" s="221"/>
      <c r="H82" s="438"/>
      <c r="I82" s="438"/>
      <c r="J82" s="438"/>
      <c r="K82" s="438"/>
    </row>
    <row r="83" spans="1:14" ht="28.8">
      <c r="A83" s="170" t="s">
        <v>20</v>
      </c>
      <c r="B83" s="171">
        <v>44132</v>
      </c>
      <c r="C83" s="172" t="s">
        <v>254</v>
      </c>
      <c r="D83" s="173" t="s">
        <v>55</v>
      </c>
      <c r="E83" s="404">
        <v>2</v>
      </c>
      <c r="F83" s="414">
        <f t="shared" ref="F83:F89" si="27">+ROUND(,2)</f>
        <v>0</v>
      </c>
      <c r="G83" s="221">
        <f t="shared" ref="G83:G89" si="28">+ROUND(E83*F83,2)</f>
        <v>0</v>
      </c>
      <c r="H83" s="438"/>
      <c r="I83" s="438"/>
      <c r="J83" s="438"/>
      <c r="K83" s="438"/>
    </row>
    <row r="84" spans="1:14" ht="28.8">
      <c r="A84" s="170" t="s">
        <v>21</v>
      </c>
      <c r="B84" s="171">
        <v>44173</v>
      </c>
      <c r="C84" s="172" t="s">
        <v>255</v>
      </c>
      <c r="D84" s="173" t="s">
        <v>55</v>
      </c>
      <c r="E84" s="404">
        <v>1</v>
      </c>
      <c r="F84" s="414">
        <f t="shared" si="27"/>
        <v>0</v>
      </c>
      <c r="G84" s="221">
        <f t="shared" si="28"/>
        <v>0</v>
      </c>
      <c r="H84" s="438"/>
      <c r="I84" s="438"/>
      <c r="J84" s="438"/>
      <c r="K84" s="438"/>
    </row>
    <row r="85" spans="1:14" ht="48" customHeight="1">
      <c r="A85" s="170" t="s">
        <v>21</v>
      </c>
      <c r="B85" s="171">
        <v>44835</v>
      </c>
      <c r="C85" s="172" t="s">
        <v>256</v>
      </c>
      <c r="D85" s="173" t="s">
        <v>55</v>
      </c>
      <c r="E85" s="404">
        <v>1</v>
      </c>
      <c r="F85" s="414">
        <f t="shared" si="27"/>
        <v>0</v>
      </c>
      <c r="G85" s="221">
        <f t="shared" si="28"/>
        <v>0</v>
      </c>
      <c r="H85" s="438"/>
      <c r="I85" s="438"/>
      <c r="J85" s="438"/>
      <c r="K85" s="438"/>
    </row>
    <row r="86" spans="1:14" ht="43.2">
      <c r="A86" s="170" t="s">
        <v>22</v>
      </c>
      <c r="B86" s="171">
        <v>44952</v>
      </c>
      <c r="C86" s="172" t="s">
        <v>257</v>
      </c>
      <c r="D86" s="173" t="s">
        <v>55</v>
      </c>
      <c r="E86" s="404">
        <v>1</v>
      </c>
      <c r="F86" s="414">
        <f t="shared" si="27"/>
        <v>0</v>
      </c>
      <c r="G86" s="221">
        <f t="shared" si="28"/>
        <v>0</v>
      </c>
      <c r="H86" s="438"/>
      <c r="I86" s="438"/>
      <c r="J86" s="438"/>
      <c r="K86" s="438"/>
    </row>
    <row r="87" spans="1:14" ht="57.6">
      <c r="A87" s="170" t="s">
        <v>121</v>
      </c>
      <c r="B87" s="171">
        <v>44952</v>
      </c>
      <c r="C87" s="172" t="s">
        <v>258</v>
      </c>
      <c r="D87" s="173" t="s">
        <v>55</v>
      </c>
      <c r="E87" s="404">
        <v>1</v>
      </c>
      <c r="F87" s="414">
        <f t="shared" si="27"/>
        <v>0</v>
      </c>
      <c r="G87" s="221">
        <f t="shared" si="28"/>
        <v>0</v>
      </c>
      <c r="H87" s="438"/>
      <c r="I87" s="438"/>
      <c r="J87" s="438"/>
      <c r="K87" s="438"/>
    </row>
    <row r="88" spans="1:14" ht="100.8">
      <c r="A88" s="170" t="s">
        <v>23</v>
      </c>
      <c r="B88" s="201">
        <v>44996</v>
      </c>
      <c r="C88" s="172" t="s">
        <v>259</v>
      </c>
      <c r="D88" s="173" t="s">
        <v>55</v>
      </c>
      <c r="E88" s="404">
        <v>5</v>
      </c>
      <c r="F88" s="414">
        <f t="shared" si="27"/>
        <v>0</v>
      </c>
      <c r="G88" s="221">
        <f t="shared" si="28"/>
        <v>0</v>
      </c>
      <c r="H88" s="438"/>
      <c r="I88" s="438"/>
      <c r="J88" s="438"/>
      <c r="K88" s="438"/>
      <c r="N88" s="15" t="s">
        <v>54</v>
      </c>
    </row>
    <row r="89" spans="1:14" ht="28.8">
      <c r="A89" s="170" t="s">
        <v>125</v>
      </c>
      <c r="B89" s="201">
        <v>44998</v>
      </c>
      <c r="C89" s="172" t="s">
        <v>260</v>
      </c>
      <c r="D89" s="173" t="s">
        <v>55</v>
      </c>
      <c r="E89" s="404">
        <v>10</v>
      </c>
      <c r="F89" s="414">
        <f t="shared" si="27"/>
        <v>0</v>
      </c>
      <c r="G89" s="221">
        <f t="shared" si="28"/>
        <v>0</v>
      </c>
      <c r="H89" s="438"/>
      <c r="I89" s="438"/>
      <c r="J89" s="438"/>
      <c r="K89" s="438"/>
    </row>
    <row r="90" spans="1:14">
      <c r="A90" s="177" t="s">
        <v>261</v>
      </c>
      <c r="B90" s="178"/>
      <c r="C90" s="172"/>
      <c r="D90" s="173"/>
      <c r="E90" s="404"/>
      <c r="F90" s="221"/>
      <c r="G90" s="221"/>
      <c r="H90" s="438"/>
      <c r="I90" s="438"/>
      <c r="J90" s="438"/>
      <c r="K90" s="438"/>
    </row>
    <row r="91" spans="1:14" ht="28.8">
      <c r="A91" s="170" t="s">
        <v>24</v>
      </c>
      <c r="B91" s="171">
        <v>45114</v>
      </c>
      <c r="C91" s="172" t="s">
        <v>262</v>
      </c>
      <c r="D91" s="173" t="s">
        <v>88</v>
      </c>
      <c r="E91" s="404">
        <v>10</v>
      </c>
      <c r="F91" s="414">
        <f t="shared" ref="F91:F93" si="29">+ROUND(,2)</f>
        <v>0</v>
      </c>
      <c r="G91" s="221">
        <f t="shared" ref="G91:G93" si="30">+ROUND(E91*F91,2)</f>
        <v>0</v>
      </c>
      <c r="H91" s="438"/>
      <c r="I91" s="438"/>
      <c r="J91" s="438"/>
      <c r="K91" s="438"/>
    </row>
    <row r="92" spans="1:14" ht="43.2">
      <c r="A92" s="170" t="s">
        <v>25</v>
      </c>
      <c r="B92" s="171">
        <v>45132</v>
      </c>
      <c r="C92" s="172" t="s">
        <v>263</v>
      </c>
      <c r="D92" s="173" t="s">
        <v>88</v>
      </c>
      <c r="E92" s="404">
        <v>10</v>
      </c>
      <c r="F92" s="414">
        <f t="shared" si="29"/>
        <v>0</v>
      </c>
      <c r="G92" s="221">
        <f t="shared" si="30"/>
        <v>0</v>
      </c>
      <c r="H92" s="438"/>
      <c r="I92" s="438"/>
      <c r="J92" s="438"/>
      <c r="K92" s="438"/>
    </row>
    <row r="93" spans="1:14" ht="43.2">
      <c r="A93" s="170" t="s">
        <v>26</v>
      </c>
      <c r="B93" s="171">
        <v>45213</v>
      </c>
      <c r="C93" s="172" t="s">
        <v>264</v>
      </c>
      <c r="D93" s="173" t="s">
        <v>55</v>
      </c>
      <c r="E93" s="404">
        <v>1</v>
      </c>
      <c r="F93" s="414">
        <f t="shared" si="29"/>
        <v>0</v>
      </c>
      <c r="G93" s="221">
        <f t="shared" si="30"/>
        <v>0</v>
      </c>
      <c r="H93" s="438"/>
      <c r="I93" s="438"/>
      <c r="J93" s="438"/>
      <c r="K93" s="438"/>
    </row>
    <row r="94" spans="1:14">
      <c r="A94" s="177" t="s">
        <v>9</v>
      </c>
      <c r="B94" s="178"/>
      <c r="C94" s="181"/>
      <c r="D94" s="173"/>
      <c r="E94" s="221"/>
      <c r="F94" s="221"/>
      <c r="G94" s="221"/>
      <c r="H94" s="438"/>
      <c r="I94" s="438"/>
      <c r="J94" s="438"/>
      <c r="K94" s="438"/>
    </row>
    <row r="95" spans="1:14">
      <c r="A95" s="177" t="s">
        <v>265</v>
      </c>
      <c r="B95" s="178"/>
      <c r="C95" s="181"/>
      <c r="D95" s="173"/>
      <c r="E95" s="221"/>
      <c r="F95" s="221"/>
      <c r="G95" s="221"/>
      <c r="H95" s="438"/>
      <c r="I95" s="438"/>
      <c r="J95" s="438"/>
      <c r="K95" s="438"/>
    </row>
    <row r="96" spans="1:14" ht="28.8">
      <c r="A96" s="170" t="s">
        <v>17</v>
      </c>
      <c r="B96" s="171">
        <v>61123</v>
      </c>
      <c r="C96" s="172" t="s">
        <v>266</v>
      </c>
      <c r="D96" s="173" t="s">
        <v>55</v>
      </c>
      <c r="E96" s="221">
        <v>11</v>
      </c>
      <c r="F96" s="414">
        <f t="shared" ref="F96:F103" si="31">+ROUND(,2)</f>
        <v>0</v>
      </c>
      <c r="G96" s="221">
        <f t="shared" ref="G96:G103" si="32">+ROUND(E96*F96,2)</f>
        <v>0</v>
      </c>
      <c r="H96" s="438"/>
      <c r="I96" s="438"/>
      <c r="J96" s="438"/>
      <c r="K96" s="438"/>
    </row>
    <row r="97" spans="1:11" ht="43.2">
      <c r="A97" s="170" t="s">
        <v>18</v>
      </c>
      <c r="B97" s="171">
        <v>61216</v>
      </c>
      <c r="C97" s="172" t="s">
        <v>267</v>
      </c>
      <c r="D97" s="173" t="s">
        <v>55</v>
      </c>
      <c r="E97" s="221">
        <v>4</v>
      </c>
      <c r="F97" s="414">
        <f t="shared" si="31"/>
        <v>0</v>
      </c>
      <c r="G97" s="221">
        <f t="shared" si="32"/>
        <v>0</v>
      </c>
      <c r="H97" s="438"/>
      <c r="I97" s="438"/>
      <c r="J97" s="438"/>
      <c r="K97" s="438"/>
    </row>
    <row r="98" spans="1:11" ht="43.2">
      <c r="A98" s="170" t="s">
        <v>19</v>
      </c>
      <c r="B98" s="171">
        <v>61217</v>
      </c>
      <c r="C98" s="172" t="s">
        <v>268</v>
      </c>
      <c r="D98" s="173" t="s">
        <v>55</v>
      </c>
      <c r="E98" s="221">
        <v>2</v>
      </c>
      <c r="F98" s="414">
        <f t="shared" si="31"/>
        <v>0</v>
      </c>
      <c r="G98" s="221">
        <f t="shared" si="32"/>
        <v>0</v>
      </c>
      <c r="H98" s="438"/>
      <c r="I98" s="438"/>
      <c r="J98" s="438"/>
      <c r="K98" s="438"/>
    </row>
    <row r="99" spans="1:11" ht="43.2">
      <c r="A99" s="170" t="s">
        <v>115</v>
      </c>
      <c r="B99" s="171">
        <v>61218</v>
      </c>
      <c r="C99" s="172" t="s">
        <v>269</v>
      </c>
      <c r="D99" s="173" t="s">
        <v>55</v>
      </c>
      <c r="E99" s="221">
        <v>4</v>
      </c>
      <c r="F99" s="414">
        <f t="shared" si="31"/>
        <v>0</v>
      </c>
      <c r="G99" s="221">
        <f t="shared" si="32"/>
        <v>0</v>
      </c>
      <c r="H99" s="438"/>
      <c r="I99" s="438"/>
      <c r="J99" s="438"/>
      <c r="K99" s="438"/>
    </row>
    <row r="100" spans="1:11" ht="43.2">
      <c r="A100" s="170" t="s">
        <v>20</v>
      </c>
      <c r="B100" s="171">
        <v>61219</v>
      </c>
      <c r="C100" s="172" t="s">
        <v>270</v>
      </c>
      <c r="D100" s="173" t="s">
        <v>55</v>
      </c>
      <c r="E100" s="221">
        <v>1</v>
      </c>
      <c r="F100" s="414">
        <f t="shared" si="31"/>
        <v>0</v>
      </c>
      <c r="G100" s="221">
        <f t="shared" si="32"/>
        <v>0</v>
      </c>
      <c r="H100" s="438"/>
      <c r="I100" s="438"/>
      <c r="J100" s="438"/>
      <c r="K100" s="438"/>
    </row>
    <row r="101" spans="1:11" ht="57.6">
      <c r="A101" s="170" t="s">
        <v>21</v>
      </c>
      <c r="B101" s="171">
        <v>61412</v>
      </c>
      <c r="C101" s="172" t="s">
        <v>271</v>
      </c>
      <c r="D101" s="173" t="s">
        <v>55</v>
      </c>
      <c r="E101" s="221">
        <v>2</v>
      </c>
      <c r="F101" s="414">
        <f t="shared" si="31"/>
        <v>0</v>
      </c>
      <c r="G101" s="221">
        <f t="shared" si="32"/>
        <v>0</v>
      </c>
      <c r="H101" s="438"/>
      <c r="I101" s="438"/>
      <c r="J101" s="438"/>
      <c r="K101" s="438"/>
    </row>
    <row r="102" spans="1:11" ht="43.2">
      <c r="A102" s="170" t="s">
        <v>22</v>
      </c>
      <c r="B102" s="171">
        <v>61642</v>
      </c>
      <c r="C102" s="172" t="s">
        <v>272</v>
      </c>
      <c r="D102" s="173" t="s">
        <v>55</v>
      </c>
      <c r="E102" s="221">
        <v>3</v>
      </c>
      <c r="F102" s="414">
        <f t="shared" si="31"/>
        <v>0</v>
      </c>
      <c r="G102" s="221">
        <f t="shared" si="32"/>
        <v>0</v>
      </c>
      <c r="H102" s="438"/>
      <c r="I102" s="438"/>
      <c r="J102" s="438"/>
      <c r="K102" s="438"/>
    </row>
    <row r="103" spans="1:11" ht="72.75" customHeight="1">
      <c r="A103" s="170" t="s">
        <v>121</v>
      </c>
      <c r="B103" s="171">
        <v>61652</v>
      </c>
      <c r="C103" s="172" t="s">
        <v>273</v>
      </c>
      <c r="D103" s="173" t="s">
        <v>55</v>
      </c>
      <c r="E103" s="221">
        <v>1</v>
      </c>
      <c r="F103" s="414">
        <f t="shared" si="31"/>
        <v>0</v>
      </c>
      <c r="G103" s="221">
        <f t="shared" si="32"/>
        <v>0</v>
      </c>
      <c r="H103" s="438"/>
      <c r="I103" s="438"/>
      <c r="J103" s="438"/>
      <c r="K103" s="438"/>
    </row>
    <row r="104" spans="1:11">
      <c r="A104" s="177" t="s">
        <v>184</v>
      </c>
      <c r="B104" s="171"/>
      <c r="C104" s="172"/>
      <c r="D104" s="173"/>
      <c r="E104" s="221"/>
      <c r="F104" s="221"/>
      <c r="G104" s="221"/>
      <c r="H104" s="438"/>
      <c r="I104" s="438"/>
      <c r="J104" s="438"/>
      <c r="K104" s="438"/>
    </row>
    <row r="105" spans="1:11" ht="72">
      <c r="A105" s="202" t="s">
        <v>23</v>
      </c>
      <c r="B105" s="203">
        <v>62123</v>
      </c>
      <c r="C105" s="183" t="s">
        <v>274</v>
      </c>
      <c r="D105" s="204" t="s">
        <v>88</v>
      </c>
      <c r="E105" s="212">
        <v>367</v>
      </c>
      <c r="F105" s="414">
        <f t="shared" ref="F105:F109" si="33">+ROUND(,2)</f>
        <v>0</v>
      </c>
      <c r="G105" s="221">
        <f t="shared" ref="G105:G109" si="34">+ROUND(E105*F105,2)</f>
        <v>0</v>
      </c>
      <c r="H105" s="438"/>
      <c r="I105" s="438"/>
      <c r="J105" s="438"/>
      <c r="K105" s="438"/>
    </row>
    <row r="106" spans="1:11" ht="72">
      <c r="A106" s="202" t="s">
        <v>125</v>
      </c>
      <c r="B106" s="205">
        <v>62163</v>
      </c>
      <c r="C106" s="206" t="s">
        <v>275</v>
      </c>
      <c r="D106" s="173" t="s">
        <v>325</v>
      </c>
      <c r="E106" s="214">
        <v>6.5</v>
      </c>
      <c r="F106" s="414">
        <f t="shared" si="33"/>
        <v>0</v>
      </c>
      <c r="G106" s="221">
        <f t="shared" si="34"/>
        <v>0</v>
      </c>
      <c r="H106" s="438"/>
      <c r="I106" s="438"/>
      <c r="J106" s="438"/>
      <c r="K106" s="438"/>
    </row>
    <row r="107" spans="1:11" ht="49.5" customHeight="1">
      <c r="A107" s="202" t="s">
        <v>24</v>
      </c>
      <c r="B107" s="171">
        <v>62253</v>
      </c>
      <c r="C107" s="172" t="s">
        <v>276</v>
      </c>
      <c r="D107" s="207" t="s">
        <v>324</v>
      </c>
      <c r="E107" s="221">
        <v>30</v>
      </c>
      <c r="F107" s="414">
        <f t="shared" si="33"/>
        <v>0</v>
      </c>
      <c r="G107" s="221">
        <f t="shared" si="34"/>
        <v>0</v>
      </c>
      <c r="H107" s="438"/>
      <c r="I107" s="438"/>
      <c r="J107" s="438"/>
      <c r="K107" s="438"/>
    </row>
    <row r="108" spans="1:11" ht="134.25" customHeight="1">
      <c r="A108" s="202" t="s">
        <v>25</v>
      </c>
      <c r="B108" s="171">
        <v>62423</v>
      </c>
      <c r="C108" s="172" t="s">
        <v>327</v>
      </c>
      <c r="D108" s="173" t="s">
        <v>325</v>
      </c>
      <c r="E108" s="221">
        <v>16.5</v>
      </c>
      <c r="F108" s="414">
        <f t="shared" si="33"/>
        <v>0</v>
      </c>
      <c r="G108" s="221">
        <f t="shared" si="34"/>
        <v>0</v>
      </c>
      <c r="H108" s="438"/>
      <c r="I108" s="438"/>
      <c r="J108" s="438"/>
      <c r="K108" s="438"/>
    </row>
    <row r="109" spans="1:11" ht="165" customHeight="1">
      <c r="A109" s="202" t="s">
        <v>26</v>
      </c>
      <c r="B109" s="171">
        <v>62425</v>
      </c>
      <c r="C109" s="172" t="s">
        <v>328</v>
      </c>
      <c r="D109" s="173" t="s">
        <v>325</v>
      </c>
      <c r="E109" s="221">
        <v>40</v>
      </c>
      <c r="F109" s="414">
        <f t="shared" si="33"/>
        <v>0</v>
      </c>
      <c r="G109" s="221">
        <f t="shared" si="34"/>
        <v>0</v>
      </c>
      <c r="H109" s="438"/>
      <c r="I109" s="438"/>
      <c r="J109" s="438"/>
      <c r="K109" s="438"/>
    </row>
    <row r="110" spans="1:11">
      <c r="H110" s="438"/>
      <c r="I110" s="438"/>
      <c r="J110" s="438"/>
      <c r="K110" s="438"/>
    </row>
    <row r="111" spans="1:11">
      <c r="H111" s="438"/>
      <c r="I111" s="438"/>
      <c r="J111" s="438"/>
      <c r="K111" s="438"/>
    </row>
  </sheetData>
  <mergeCells count="3">
    <mergeCell ref="B1:G1"/>
    <mergeCell ref="B2:G2"/>
    <mergeCell ref="A14:G14"/>
  </mergeCells>
  <pageMargins left="0.98425196850393704" right="0.39370078740157483" top="0.59055118110236227" bottom="0.59055118110236227" header="0.51181102362204722" footer="0.31496062992125984"/>
  <pageSetup paperSize="9" scale="80" orientation="portrait" horizontalDpi="4294967292" r:id="rId1"/>
  <headerFooter alignWithMargins="0">
    <oddFooter>Stran &amp;P od &amp;N</oddFooter>
  </headerFooter>
  <rowBreaks count="9" manualBreakCount="9">
    <brk id="1" max="16383" man="1"/>
    <brk id="18" max="6" man="1"/>
    <brk id="35" max="6" man="1"/>
    <brk id="54" max="6" man="1"/>
    <brk id="67" max="6" man="1"/>
    <brk id="74" max="6" man="1"/>
    <brk id="81" max="6" man="1"/>
    <brk id="93" max="6" man="1"/>
    <brk id="103"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IV66"/>
  <sheetViews>
    <sheetView topLeftCell="A41" zoomScaleNormal="100" workbookViewId="0">
      <selection activeCell="B24" sqref="B24:C24"/>
    </sheetView>
  </sheetViews>
  <sheetFormatPr defaultRowHeight="12.75" customHeight="1"/>
  <cols>
    <col min="1" max="1" width="7.6640625" style="145" customWidth="1"/>
    <col min="2" max="2" width="7.6640625" style="146" customWidth="1"/>
    <col min="3" max="3" width="42.6640625" style="146" customWidth="1"/>
    <col min="4" max="5" width="8.6640625" style="146" customWidth="1"/>
    <col min="6" max="7" width="14.6640625" style="152" customWidth="1"/>
    <col min="8" max="8" width="19" style="140" bestFit="1" customWidth="1"/>
    <col min="9" max="9" width="20.5546875" style="140" bestFit="1" customWidth="1"/>
    <col min="10" max="21" width="8.88671875" style="140" customWidth="1"/>
    <col min="22" max="256" width="8.88671875" style="146" customWidth="1"/>
    <col min="257" max="257" width="3.44140625" style="147" customWidth="1"/>
    <col min="258" max="258" width="8.88671875" style="147"/>
    <col min="259" max="259" width="27.109375" style="147" customWidth="1"/>
    <col min="260" max="260" width="10.6640625" style="147" customWidth="1"/>
    <col min="261" max="261" width="18.44140625" style="147" customWidth="1"/>
    <col min="262" max="512" width="8.88671875" style="147"/>
    <col min="513" max="513" width="3.44140625" style="147" customWidth="1"/>
    <col min="514" max="514" width="8.88671875" style="147"/>
    <col min="515" max="515" width="27.109375" style="147" customWidth="1"/>
    <col min="516" max="516" width="10.6640625" style="147" customWidth="1"/>
    <col min="517" max="517" width="18.44140625" style="147" customWidth="1"/>
    <col min="518" max="768" width="8.88671875" style="147"/>
    <col min="769" max="769" width="3.44140625" style="147" customWidth="1"/>
    <col min="770" max="770" width="8.88671875" style="147"/>
    <col min="771" max="771" width="27.109375" style="147" customWidth="1"/>
    <col min="772" max="772" width="10.6640625" style="147" customWidth="1"/>
    <col min="773" max="773" width="18.44140625" style="147" customWidth="1"/>
    <col min="774" max="1024" width="8.88671875" style="147"/>
    <col min="1025" max="1025" width="3.44140625" style="147" customWidth="1"/>
    <col min="1026" max="1026" width="8.88671875" style="147"/>
    <col min="1027" max="1027" width="27.109375" style="147" customWidth="1"/>
    <col min="1028" max="1028" width="10.6640625" style="147" customWidth="1"/>
    <col min="1029" max="1029" width="18.44140625" style="147" customWidth="1"/>
    <col min="1030" max="1280" width="8.88671875" style="147"/>
    <col min="1281" max="1281" width="3.44140625" style="147" customWidth="1"/>
    <col min="1282" max="1282" width="8.88671875" style="147"/>
    <col min="1283" max="1283" width="27.109375" style="147" customWidth="1"/>
    <col min="1284" max="1284" width="10.6640625" style="147" customWidth="1"/>
    <col min="1285" max="1285" width="18.44140625" style="147" customWidth="1"/>
    <col min="1286" max="1536" width="8.88671875" style="147"/>
    <col min="1537" max="1537" width="3.44140625" style="147" customWidth="1"/>
    <col min="1538" max="1538" width="8.88671875" style="147"/>
    <col min="1539" max="1539" width="27.109375" style="147" customWidth="1"/>
    <col min="1540" max="1540" width="10.6640625" style="147" customWidth="1"/>
    <col min="1541" max="1541" width="18.44140625" style="147" customWidth="1"/>
    <col min="1542" max="1792" width="8.88671875" style="147"/>
    <col min="1793" max="1793" width="3.44140625" style="147" customWidth="1"/>
    <col min="1794" max="1794" width="8.88671875" style="147"/>
    <col min="1795" max="1795" width="27.109375" style="147" customWidth="1"/>
    <col min="1796" max="1796" width="10.6640625" style="147" customWidth="1"/>
    <col min="1797" max="1797" width="18.44140625" style="147" customWidth="1"/>
    <col min="1798" max="2048" width="8.88671875" style="147"/>
    <col min="2049" max="2049" width="3.44140625" style="147" customWidth="1"/>
    <col min="2050" max="2050" width="8.88671875" style="147"/>
    <col min="2051" max="2051" width="27.109375" style="147" customWidth="1"/>
    <col min="2052" max="2052" width="10.6640625" style="147" customWidth="1"/>
    <col min="2053" max="2053" width="18.44140625" style="147" customWidth="1"/>
    <col min="2054" max="2304" width="8.88671875" style="147"/>
    <col min="2305" max="2305" width="3.44140625" style="147" customWidth="1"/>
    <col min="2306" max="2306" width="8.88671875" style="147"/>
    <col min="2307" max="2307" width="27.109375" style="147" customWidth="1"/>
    <col min="2308" max="2308" width="10.6640625" style="147" customWidth="1"/>
    <col min="2309" max="2309" width="18.44140625" style="147" customWidth="1"/>
    <col min="2310" max="2560" width="8.88671875" style="147"/>
    <col min="2561" max="2561" width="3.44140625" style="147" customWidth="1"/>
    <col min="2562" max="2562" width="8.88671875" style="147"/>
    <col min="2563" max="2563" width="27.109375" style="147" customWidth="1"/>
    <col min="2564" max="2564" width="10.6640625" style="147" customWidth="1"/>
    <col min="2565" max="2565" width="18.44140625" style="147" customWidth="1"/>
    <col min="2566" max="2816" width="8.88671875" style="147"/>
    <col min="2817" max="2817" width="3.44140625" style="147" customWidth="1"/>
    <col min="2818" max="2818" width="8.88671875" style="147"/>
    <col min="2819" max="2819" width="27.109375" style="147" customWidth="1"/>
    <col min="2820" max="2820" width="10.6640625" style="147" customWidth="1"/>
    <col min="2821" max="2821" width="18.44140625" style="147" customWidth="1"/>
    <col min="2822" max="3072" width="8.88671875" style="147"/>
    <col min="3073" max="3073" width="3.44140625" style="147" customWidth="1"/>
    <col min="3074" max="3074" width="8.88671875" style="147"/>
    <col min="3075" max="3075" width="27.109375" style="147" customWidth="1"/>
    <col min="3076" max="3076" width="10.6640625" style="147" customWidth="1"/>
    <col min="3077" max="3077" width="18.44140625" style="147" customWidth="1"/>
    <col min="3078" max="3328" width="8.88671875" style="147"/>
    <col min="3329" max="3329" width="3.44140625" style="147" customWidth="1"/>
    <col min="3330" max="3330" width="8.88671875" style="147"/>
    <col min="3331" max="3331" width="27.109375" style="147" customWidth="1"/>
    <col min="3332" max="3332" width="10.6640625" style="147" customWidth="1"/>
    <col min="3333" max="3333" width="18.44140625" style="147" customWidth="1"/>
    <col min="3334" max="3584" width="8.88671875" style="147"/>
    <col min="3585" max="3585" width="3.44140625" style="147" customWidth="1"/>
    <col min="3586" max="3586" width="8.88671875" style="147"/>
    <col min="3587" max="3587" width="27.109375" style="147" customWidth="1"/>
    <col min="3588" max="3588" width="10.6640625" style="147" customWidth="1"/>
    <col min="3589" max="3589" width="18.44140625" style="147" customWidth="1"/>
    <col min="3590" max="3840" width="8.88671875" style="147"/>
    <col min="3841" max="3841" width="3.44140625" style="147" customWidth="1"/>
    <col min="3842" max="3842" width="8.88671875" style="147"/>
    <col min="3843" max="3843" width="27.109375" style="147" customWidth="1"/>
    <col min="3844" max="3844" width="10.6640625" style="147" customWidth="1"/>
    <col min="3845" max="3845" width="18.44140625" style="147" customWidth="1"/>
    <col min="3846" max="4096" width="8.88671875" style="147"/>
    <col min="4097" max="4097" width="3.44140625" style="147" customWidth="1"/>
    <col min="4098" max="4098" width="8.88671875" style="147"/>
    <col min="4099" max="4099" width="27.109375" style="147" customWidth="1"/>
    <col min="4100" max="4100" width="10.6640625" style="147" customWidth="1"/>
    <col min="4101" max="4101" width="18.44140625" style="147" customWidth="1"/>
    <col min="4102" max="4352" width="8.88671875" style="147"/>
    <col min="4353" max="4353" width="3.44140625" style="147" customWidth="1"/>
    <col min="4354" max="4354" width="8.88671875" style="147"/>
    <col min="4355" max="4355" width="27.109375" style="147" customWidth="1"/>
    <col min="4356" max="4356" width="10.6640625" style="147" customWidth="1"/>
    <col min="4357" max="4357" width="18.44140625" style="147" customWidth="1"/>
    <col min="4358" max="4608" width="8.88671875" style="147"/>
    <col min="4609" max="4609" width="3.44140625" style="147" customWidth="1"/>
    <col min="4610" max="4610" width="8.88671875" style="147"/>
    <col min="4611" max="4611" width="27.109375" style="147" customWidth="1"/>
    <col min="4612" max="4612" width="10.6640625" style="147" customWidth="1"/>
    <col min="4613" max="4613" width="18.44140625" style="147" customWidth="1"/>
    <col min="4614" max="4864" width="8.88671875" style="147"/>
    <col min="4865" max="4865" width="3.44140625" style="147" customWidth="1"/>
    <col min="4866" max="4866" width="8.88671875" style="147"/>
    <col min="4867" max="4867" width="27.109375" style="147" customWidth="1"/>
    <col min="4868" max="4868" width="10.6640625" style="147" customWidth="1"/>
    <col min="4869" max="4869" width="18.44140625" style="147" customWidth="1"/>
    <col min="4870" max="5120" width="8.88671875" style="147"/>
    <col min="5121" max="5121" width="3.44140625" style="147" customWidth="1"/>
    <col min="5122" max="5122" width="8.88671875" style="147"/>
    <col min="5123" max="5123" width="27.109375" style="147" customWidth="1"/>
    <col min="5124" max="5124" width="10.6640625" style="147" customWidth="1"/>
    <col min="5125" max="5125" width="18.44140625" style="147" customWidth="1"/>
    <col min="5126" max="5376" width="8.88671875" style="147"/>
    <col min="5377" max="5377" width="3.44140625" style="147" customWidth="1"/>
    <col min="5378" max="5378" width="8.88671875" style="147"/>
    <col min="5379" max="5379" width="27.109375" style="147" customWidth="1"/>
    <col min="5380" max="5380" width="10.6640625" style="147" customWidth="1"/>
    <col min="5381" max="5381" width="18.44140625" style="147" customWidth="1"/>
    <col min="5382" max="5632" width="8.88671875" style="147"/>
    <col min="5633" max="5633" width="3.44140625" style="147" customWidth="1"/>
    <col min="5634" max="5634" width="8.88671875" style="147"/>
    <col min="5635" max="5635" width="27.109375" style="147" customWidth="1"/>
    <col min="5636" max="5636" width="10.6640625" style="147" customWidth="1"/>
    <col min="5637" max="5637" width="18.44140625" style="147" customWidth="1"/>
    <col min="5638" max="5888" width="8.88671875" style="147"/>
    <col min="5889" max="5889" width="3.44140625" style="147" customWidth="1"/>
    <col min="5890" max="5890" width="8.88671875" style="147"/>
    <col min="5891" max="5891" width="27.109375" style="147" customWidth="1"/>
    <col min="5892" max="5892" width="10.6640625" style="147" customWidth="1"/>
    <col min="5893" max="5893" width="18.44140625" style="147" customWidth="1"/>
    <col min="5894" max="6144" width="8.88671875" style="147"/>
    <col min="6145" max="6145" width="3.44140625" style="147" customWidth="1"/>
    <col min="6146" max="6146" width="8.88671875" style="147"/>
    <col min="6147" max="6147" width="27.109375" style="147" customWidth="1"/>
    <col min="6148" max="6148" width="10.6640625" style="147" customWidth="1"/>
    <col min="6149" max="6149" width="18.44140625" style="147" customWidth="1"/>
    <col min="6150" max="6400" width="8.88671875" style="147"/>
    <col min="6401" max="6401" width="3.44140625" style="147" customWidth="1"/>
    <col min="6402" max="6402" width="8.88671875" style="147"/>
    <col min="6403" max="6403" width="27.109375" style="147" customWidth="1"/>
    <col min="6404" max="6404" width="10.6640625" style="147" customWidth="1"/>
    <col min="6405" max="6405" width="18.44140625" style="147" customWidth="1"/>
    <col min="6406" max="6656" width="8.88671875" style="147"/>
    <col min="6657" max="6657" width="3.44140625" style="147" customWidth="1"/>
    <col min="6658" max="6658" width="8.88671875" style="147"/>
    <col min="6659" max="6659" width="27.109375" style="147" customWidth="1"/>
    <col min="6660" max="6660" width="10.6640625" style="147" customWidth="1"/>
    <col min="6661" max="6661" width="18.44140625" style="147" customWidth="1"/>
    <col min="6662" max="6912" width="8.88671875" style="147"/>
    <col min="6913" max="6913" width="3.44140625" style="147" customWidth="1"/>
    <col min="6914" max="6914" width="8.88671875" style="147"/>
    <col min="6915" max="6915" width="27.109375" style="147" customWidth="1"/>
    <col min="6916" max="6916" width="10.6640625" style="147" customWidth="1"/>
    <col min="6917" max="6917" width="18.44140625" style="147" customWidth="1"/>
    <col min="6918" max="7168" width="8.88671875" style="147"/>
    <col min="7169" max="7169" width="3.44140625" style="147" customWidth="1"/>
    <col min="7170" max="7170" width="8.88671875" style="147"/>
    <col min="7171" max="7171" width="27.109375" style="147" customWidth="1"/>
    <col min="7172" max="7172" width="10.6640625" style="147" customWidth="1"/>
    <col min="7173" max="7173" width="18.44140625" style="147" customWidth="1"/>
    <col min="7174" max="7424" width="8.88671875" style="147"/>
    <col min="7425" max="7425" width="3.44140625" style="147" customWidth="1"/>
    <col min="7426" max="7426" width="8.88671875" style="147"/>
    <col min="7427" max="7427" width="27.109375" style="147" customWidth="1"/>
    <col min="7428" max="7428" width="10.6640625" style="147" customWidth="1"/>
    <col min="7429" max="7429" width="18.44140625" style="147" customWidth="1"/>
    <col min="7430" max="7680" width="8.88671875" style="147"/>
    <col min="7681" max="7681" width="3.44140625" style="147" customWidth="1"/>
    <col min="7682" max="7682" width="8.88671875" style="147"/>
    <col min="7683" max="7683" width="27.109375" style="147" customWidth="1"/>
    <col min="7684" max="7684" width="10.6640625" style="147" customWidth="1"/>
    <col min="7685" max="7685" width="18.44140625" style="147" customWidth="1"/>
    <col min="7686" max="7936" width="8.88671875" style="147"/>
    <col min="7937" max="7937" width="3.44140625" style="147" customWidth="1"/>
    <col min="7938" max="7938" width="8.88671875" style="147"/>
    <col min="7939" max="7939" width="27.109375" style="147" customWidth="1"/>
    <col min="7940" max="7940" width="10.6640625" style="147" customWidth="1"/>
    <col min="7941" max="7941" width="18.44140625" style="147" customWidth="1"/>
    <col min="7942" max="8192" width="8.88671875" style="147"/>
    <col min="8193" max="8193" width="3.44140625" style="147" customWidth="1"/>
    <col min="8194" max="8194" width="8.88671875" style="147"/>
    <col min="8195" max="8195" width="27.109375" style="147" customWidth="1"/>
    <col min="8196" max="8196" width="10.6640625" style="147" customWidth="1"/>
    <col min="8197" max="8197" width="18.44140625" style="147" customWidth="1"/>
    <col min="8198" max="8448" width="8.88671875" style="147"/>
    <col min="8449" max="8449" width="3.44140625" style="147" customWidth="1"/>
    <col min="8450" max="8450" width="8.88671875" style="147"/>
    <col min="8451" max="8451" width="27.109375" style="147" customWidth="1"/>
    <col min="8452" max="8452" width="10.6640625" style="147" customWidth="1"/>
    <col min="8453" max="8453" width="18.44140625" style="147" customWidth="1"/>
    <col min="8454" max="8704" width="8.88671875" style="147"/>
    <col min="8705" max="8705" width="3.44140625" style="147" customWidth="1"/>
    <col min="8706" max="8706" width="8.88671875" style="147"/>
    <col min="8707" max="8707" width="27.109375" style="147" customWidth="1"/>
    <col min="8708" max="8708" width="10.6640625" style="147" customWidth="1"/>
    <col min="8709" max="8709" width="18.44140625" style="147" customWidth="1"/>
    <col min="8710" max="8960" width="8.88671875" style="147"/>
    <col min="8961" max="8961" width="3.44140625" style="147" customWidth="1"/>
    <col min="8962" max="8962" width="8.88671875" style="147"/>
    <col min="8963" max="8963" width="27.109375" style="147" customWidth="1"/>
    <col min="8964" max="8964" width="10.6640625" style="147" customWidth="1"/>
    <col min="8965" max="8965" width="18.44140625" style="147" customWidth="1"/>
    <col min="8966" max="9216" width="8.88671875" style="147"/>
    <col min="9217" max="9217" width="3.44140625" style="147" customWidth="1"/>
    <col min="9218" max="9218" width="8.88671875" style="147"/>
    <col min="9219" max="9219" width="27.109375" style="147" customWidth="1"/>
    <col min="9220" max="9220" width="10.6640625" style="147" customWidth="1"/>
    <col min="9221" max="9221" width="18.44140625" style="147" customWidth="1"/>
    <col min="9222" max="9472" width="8.88671875" style="147"/>
    <col min="9473" max="9473" width="3.44140625" style="147" customWidth="1"/>
    <col min="9474" max="9474" width="8.88671875" style="147"/>
    <col min="9475" max="9475" width="27.109375" style="147" customWidth="1"/>
    <col min="9476" max="9476" width="10.6640625" style="147" customWidth="1"/>
    <col min="9477" max="9477" width="18.44140625" style="147" customWidth="1"/>
    <col min="9478" max="9728" width="8.88671875" style="147"/>
    <col min="9729" max="9729" width="3.44140625" style="147" customWidth="1"/>
    <col min="9730" max="9730" width="8.88671875" style="147"/>
    <col min="9731" max="9731" width="27.109375" style="147" customWidth="1"/>
    <col min="9732" max="9732" width="10.6640625" style="147" customWidth="1"/>
    <col min="9733" max="9733" width="18.44140625" style="147" customWidth="1"/>
    <col min="9734" max="9984" width="8.88671875" style="147"/>
    <col min="9985" max="9985" width="3.44140625" style="147" customWidth="1"/>
    <col min="9986" max="9986" width="8.88671875" style="147"/>
    <col min="9987" max="9987" width="27.109375" style="147" customWidth="1"/>
    <col min="9988" max="9988" width="10.6640625" style="147" customWidth="1"/>
    <col min="9989" max="9989" width="18.44140625" style="147" customWidth="1"/>
    <col min="9990" max="10240" width="8.88671875" style="147"/>
    <col min="10241" max="10241" width="3.44140625" style="147" customWidth="1"/>
    <col min="10242" max="10242" width="8.88671875" style="147"/>
    <col min="10243" max="10243" width="27.109375" style="147" customWidth="1"/>
    <col min="10244" max="10244" width="10.6640625" style="147" customWidth="1"/>
    <col min="10245" max="10245" width="18.44140625" style="147" customWidth="1"/>
    <col min="10246" max="10496" width="8.88671875" style="147"/>
    <col min="10497" max="10497" width="3.44140625" style="147" customWidth="1"/>
    <col min="10498" max="10498" width="8.88671875" style="147"/>
    <col min="10499" max="10499" width="27.109375" style="147" customWidth="1"/>
    <col min="10500" max="10500" width="10.6640625" style="147" customWidth="1"/>
    <col min="10501" max="10501" width="18.44140625" style="147" customWidth="1"/>
    <col min="10502" max="10752" width="8.88671875" style="147"/>
    <col min="10753" max="10753" width="3.44140625" style="147" customWidth="1"/>
    <col min="10754" max="10754" width="8.88671875" style="147"/>
    <col min="10755" max="10755" width="27.109375" style="147" customWidth="1"/>
    <col min="10756" max="10756" width="10.6640625" style="147" customWidth="1"/>
    <col min="10757" max="10757" width="18.44140625" style="147" customWidth="1"/>
    <col min="10758" max="11008" width="8.88671875" style="147"/>
    <col min="11009" max="11009" width="3.44140625" style="147" customWidth="1"/>
    <col min="11010" max="11010" width="8.88671875" style="147"/>
    <col min="11011" max="11011" width="27.109375" style="147" customWidth="1"/>
    <col min="11012" max="11012" width="10.6640625" style="147" customWidth="1"/>
    <col min="11013" max="11013" width="18.44140625" style="147" customWidth="1"/>
    <col min="11014" max="11264" width="8.88671875" style="147"/>
    <col min="11265" max="11265" width="3.44140625" style="147" customWidth="1"/>
    <col min="11266" max="11266" width="8.88671875" style="147"/>
    <col min="11267" max="11267" width="27.109375" style="147" customWidth="1"/>
    <col min="11268" max="11268" width="10.6640625" style="147" customWidth="1"/>
    <col min="11269" max="11269" width="18.44140625" style="147" customWidth="1"/>
    <col min="11270" max="11520" width="8.88671875" style="147"/>
    <col min="11521" max="11521" width="3.44140625" style="147" customWidth="1"/>
    <col min="11522" max="11522" width="8.88671875" style="147"/>
    <col min="11523" max="11523" width="27.109375" style="147" customWidth="1"/>
    <col min="11524" max="11524" width="10.6640625" style="147" customWidth="1"/>
    <col min="11525" max="11525" width="18.44140625" style="147" customWidth="1"/>
    <col min="11526" max="11776" width="8.88671875" style="147"/>
    <col min="11777" max="11777" width="3.44140625" style="147" customWidth="1"/>
    <col min="11778" max="11778" width="8.88671875" style="147"/>
    <col min="11779" max="11779" width="27.109375" style="147" customWidth="1"/>
    <col min="11780" max="11780" width="10.6640625" style="147" customWidth="1"/>
    <col min="11781" max="11781" width="18.44140625" style="147" customWidth="1"/>
    <col min="11782" max="12032" width="8.88671875" style="147"/>
    <col min="12033" max="12033" width="3.44140625" style="147" customWidth="1"/>
    <col min="12034" max="12034" width="8.88671875" style="147"/>
    <col min="12035" max="12035" width="27.109375" style="147" customWidth="1"/>
    <col min="12036" max="12036" width="10.6640625" style="147" customWidth="1"/>
    <col min="12037" max="12037" width="18.44140625" style="147" customWidth="1"/>
    <col min="12038" max="12288" width="8.88671875" style="147"/>
    <col min="12289" max="12289" width="3.44140625" style="147" customWidth="1"/>
    <col min="12290" max="12290" width="8.88671875" style="147"/>
    <col min="12291" max="12291" width="27.109375" style="147" customWidth="1"/>
    <col min="12292" max="12292" width="10.6640625" style="147" customWidth="1"/>
    <col min="12293" max="12293" width="18.44140625" style="147" customWidth="1"/>
    <col min="12294" max="12544" width="8.88671875" style="147"/>
    <col min="12545" max="12545" width="3.44140625" style="147" customWidth="1"/>
    <col min="12546" max="12546" width="8.88671875" style="147"/>
    <col min="12547" max="12547" width="27.109375" style="147" customWidth="1"/>
    <col min="12548" max="12548" width="10.6640625" style="147" customWidth="1"/>
    <col min="12549" max="12549" width="18.44140625" style="147" customWidth="1"/>
    <col min="12550" max="12800" width="8.88671875" style="147"/>
    <col min="12801" max="12801" width="3.44140625" style="147" customWidth="1"/>
    <col min="12802" max="12802" width="8.88671875" style="147"/>
    <col min="12803" max="12803" width="27.109375" style="147" customWidth="1"/>
    <col min="12804" max="12804" width="10.6640625" style="147" customWidth="1"/>
    <col min="12805" max="12805" width="18.44140625" style="147" customWidth="1"/>
    <col min="12806" max="13056" width="8.88671875" style="147"/>
    <col min="13057" max="13057" width="3.44140625" style="147" customWidth="1"/>
    <col min="13058" max="13058" width="8.88671875" style="147"/>
    <col min="13059" max="13059" width="27.109375" style="147" customWidth="1"/>
    <col min="13060" max="13060" width="10.6640625" style="147" customWidth="1"/>
    <col min="13061" max="13061" width="18.44140625" style="147" customWidth="1"/>
    <col min="13062" max="13312" width="8.88671875" style="147"/>
    <col min="13313" max="13313" width="3.44140625" style="147" customWidth="1"/>
    <col min="13314" max="13314" width="8.88671875" style="147"/>
    <col min="13315" max="13315" width="27.109375" style="147" customWidth="1"/>
    <col min="13316" max="13316" width="10.6640625" style="147" customWidth="1"/>
    <col min="13317" max="13317" width="18.44140625" style="147" customWidth="1"/>
    <col min="13318" max="13568" width="8.88671875" style="147"/>
    <col min="13569" max="13569" width="3.44140625" style="147" customWidth="1"/>
    <col min="13570" max="13570" width="8.88671875" style="147"/>
    <col min="13571" max="13571" width="27.109375" style="147" customWidth="1"/>
    <col min="13572" max="13572" width="10.6640625" style="147" customWidth="1"/>
    <col min="13573" max="13573" width="18.44140625" style="147" customWidth="1"/>
    <col min="13574" max="13824" width="8.88671875" style="147"/>
    <col min="13825" max="13825" width="3.44140625" style="147" customWidth="1"/>
    <col min="13826" max="13826" width="8.88671875" style="147"/>
    <col min="13827" max="13827" width="27.109375" style="147" customWidth="1"/>
    <col min="13828" max="13828" width="10.6640625" style="147" customWidth="1"/>
    <col min="13829" max="13829" width="18.44140625" style="147" customWidth="1"/>
    <col min="13830" max="14080" width="8.88671875" style="147"/>
    <col min="14081" max="14081" width="3.44140625" style="147" customWidth="1"/>
    <col min="14082" max="14082" width="8.88671875" style="147"/>
    <col min="14083" max="14083" width="27.109375" style="147" customWidth="1"/>
    <col min="14084" max="14084" width="10.6640625" style="147" customWidth="1"/>
    <col min="14085" max="14085" width="18.44140625" style="147" customWidth="1"/>
    <col min="14086" max="14336" width="8.88671875" style="147"/>
    <col min="14337" max="14337" width="3.44140625" style="147" customWidth="1"/>
    <col min="14338" max="14338" width="8.88671875" style="147"/>
    <col min="14339" max="14339" width="27.109375" style="147" customWidth="1"/>
    <col min="14340" max="14340" width="10.6640625" style="147" customWidth="1"/>
    <col min="14341" max="14341" width="18.44140625" style="147" customWidth="1"/>
    <col min="14342" max="14592" width="8.88671875" style="147"/>
    <col min="14593" max="14593" width="3.44140625" style="147" customWidth="1"/>
    <col min="14594" max="14594" width="8.88671875" style="147"/>
    <col min="14595" max="14595" width="27.109375" style="147" customWidth="1"/>
    <col min="14596" max="14596" width="10.6640625" style="147" customWidth="1"/>
    <col min="14597" max="14597" width="18.44140625" style="147" customWidth="1"/>
    <col min="14598" max="14848" width="8.88671875" style="147"/>
    <col min="14849" max="14849" width="3.44140625" style="147" customWidth="1"/>
    <col min="14850" max="14850" width="8.88671875" style="147"/>
    <col min="14851" max="14851" width="27.109375" style="147" customWidth="1"/>
    <col min="14852" max="14852" width="10.6640625" style="147" customWidth="1"/>
    <col min="14853" max="14853" width="18.44140625" style="147" customWidth="1"/>
    <col min="14854" max="15104" width="8.88671875" style="147"/>
    <col min="15105" max="15105" width="3.44140625" style="147" customWidth="1"/>
    <col min="15106" max="15106" width="8.88671875" style="147"/>
    <col min="15107" max="15107" width="27.109375" style="147" customWidth="1"/>
    <col min="15108" max="15108" width="10.6640625" style="147" customWidth="1"/>
    <col min="15109" max="15109" width="18.44140625" style="147" customWidth="1"/>
    <col min="15110" max="15360" width="8.88671875" style="147"/>
    <col min="15361" max="15361" width="3.44140625" style="147" customWidth="1"/>
    <col min="15362" max="15362" width="8.88671875" style="147"/>
    <col min="15363" max="15363" width="27.109375" style="147" customWidth="1"/>
    <col min="15364" max="15364" width="10.6640625" style="147" customWidth="1"/>
    <col min="15365" max="15365" width="18.44140625" style="147" customWidth="1"/>
    <col min="15366" max="15616" width="8.88671875" style="147"/>
    <col min="15617" max="15617" width="3.44140625" style="147" customWidth="1"/>
    <col min="15618" max="15618" width="8.88671875" style="147"/>
    <col min="15619" max="15619" width="27.109375" style="147" customWidth="1"/>
    <col min="15620" max="15620" width="10.6640625" style="147" customWidth="1"/>
    <col min="15621" max="15621" width="18.44140625" style="147" customWidth="1"/>
    <col min="15622" max="15872" width="8.88671875" style="147"/>
    <col min="15873" max="15873" width="3.44140625" style="147" customWidth="1"/>
    <col min="15874" max="15874" width="8.88671875" style="147"/>
    <col min="15875" max="15875" width="27.109375" style="147" customWidth="1"/>
    <col min="15876" max="15876" width="10.6640625" style="147" customWidth="1"/>
    <col min="15877" max="15877" width="18.44140625" style="147" customWidth="1"/>
    <col min="15878" max="16128" width="8.88671875" style="147"/>
    <col min="16129" max="16129" width="3.44140625" style="147" customWidth="1"/>
    <col min="16130" max="16130" width="8.88671875" style="147"/>
    <col min="16131" max="16131" width="27.109375" style="147" customWidth="1"/>
    <col min="16132" max="16132" width="10.6640625" style="147" customWidth="1"/>
    <col min="16133" max="16133" width="18.44140625" style="147" customWidth="1"/>
    <col min="16134" max="16384" width="8.88671875" style="147"/>
  </cols>
  <sheetData>
    <row r="1" spans="1:21" s="91" customFormat="1" ht="40.200000000000003" customHeight="1">
      <c r="A1" s="1"/>
      <c r="B1" s="449" t="s">
        <v>47</v>
      </c>
      <c r="C1" s="449"/>
      <c r="D1" s="449"/>
      <c r="E1" s="449"/>
      <c r="F1" s="449"/>
      <c r="G1" s="449"/>
      <c r="H1" s="134"/>
      <c r="I1" s="135"/>
      <c r="J1" s="136"/>
      <c r="K1" s="136"/>
      <c r="L1" s="135"/>
      <c r="M1" s="135"/>
      <c r="N1" s="135"/>
      <c r="O1" s="135"/>
      <c r="P1" s="135"/>
      <c r="Q1" s="135"/>
      <c r="R1" s="135"/>
      <c r="S1" s="135"/>
      <c r="T1" s="135"/>
      <c r="U1" s="135"/>
    </row>
    <row r="2" spans="1:21" s="91" customFormat="1" ht="40.200000000000003" customHeight="1" thickBot="1">
      <c r="A2" s="3" t="s">
        <v>208</v>
      </c>
      <c r="B2" s="451" t="s">
        <v>43</v>
      </c>
      <c r="C2" s="451"/>
      <c r="D2" s="451"/>
      <c r="E2" s="451"/>
      <c r="F2" s="451"/>
      <c r="G2" s="451"/>
      <c r="H2" s="137"/>
      <c r="I2" s="135"/>
      <c r="J2" s="135"/>
      <c r="K2" s="135"/>
      <c r="L2" s="135"/>
      <c r="M2" s="135"/>
      <c r="N2" s="135"/>
      <c r="O2" s="135"/>
      <c r="P2" s="135"/>
      <c r="Q2" s="135"/>
      <c r="R2" s="135"/>
      <c r="S2" s="135"/>
      <c r="T2" s="135"/>
      <c r="U2" s="135"/>
    </row>
    <row r="4" spans="1:21" s="63" customFormat="1" ht="14.4">
      <c r="A4" s="49" t="s">
        <v>309</v>
      </c>
      <c r="B4" s="49"/>
      <c r="C4" s="49"/>
      <c r="D4" s="49"/>
      <c r="E4" s="50"/>
      <c r="F4" s="105"/>
      <c r="G4" s="106"/>
      <c r="H4" s="103"/>
      <c r="I4" s="100"/>
      <c r="J4" s="100"/>
      <c r="K4" s="123"/>
      <c r="L4" s="123"/>
      <c r="M4" s="123"/>
      <c r="N4" s="123"/>
      <c r="O4" s="123"/>
      <c r="P4" s="123"/>
      <c r="Q4" s="123"/>
      <c r="R4" s="123"/>
      <c r="S4" s="123"/>
      <c r="T4" s="123"/>
      <c r="U4" s="123"/>
    </row>
    <row r="5" spans="1:21" s="140" customFormat="1" ht="14.4" customHeight="1">
      <c r="A5" s="153">
        <v>1</v>
      </c>
      <c r="B5" s="154" t="s">
        <v>415</v>
      </c>
      <c r="C5" s="155"/>
      <c r="D5" s="156"/>
      <c r="E5" s="156"/>
      <c r="F5" s="157"/>
      <c r="G5" s="158">
        <f>+ROUND(SUM(G16:G35),2)</f>
        <v>0</v>
      </c>
    </row>
    <row r="6" spans="1:21" s="140" customFormat="1" ht="14.4" customHeight="1">
      <c r="A6" s="153">
        <v>2</v>
      </c>
      <c r="B6" s="154" t="s">
        <v>15</v>
      </c>
      <c r="C6" s="155"/>
      <c r="D6" s="156"/>
      <c r="E6" s="156"/>
      <c r="F6" s="157"/>
      <c r="G6" s="158">
        <f>+ROUND(SUM(G38:G47),2)</f>
        <v>0</v>
      </c>
    </row>
    <row r="7" spans="1:21" s="384" customFormat="1" ht="14.4" customHeight="1">
      <c r="A7" s="379">
        <v>3</v>
      </c>
      <c r="B7" s="380" t="s">
        <v>277</v>
      </c>
      <c r="C7" s="381"/>
      <c r="D7" s="382"/>
      <c r="E7" s="382"/>
      <c r="F7" s="383"/>
      <c r="G7" s="385">
        <f>G49</f>
        <v>0</v>
      </c>
    </row>
    <row r="8" spans="1:21" s="140" customFormat="1" ht="14.4" customHeight="1" thickBot="1">
      <c r="A8" s="142"/>
      <c r="B8" s="139"/>
      <c r="D8" s="141"/>
      <c r="E8" s="141"/>
      <c r="F8" s="149"/>
      <c r="G8" s="138"/>
    </row>
    <row r="9" spans="1:21" s="140" customFormat="1" ht="14.4" customHeight="1" thickTop="1" thickBot="1">
      <c r="B9" s="139"/>
      <c r="C9" s="143"/>
      <c r="E9" s="144" t="s">
        <v>0</v>
      </c>
      <c r="F9" s="150"/>
      <c r="G9" s="151">
        <f>ROUND(SUM(G5:G7),2)</f>
        <v>0</v>
      </c>
    </row>
    <row r="10" spans="1:21" ht="12.75" customHeight="1" thickTop="1"/>
    <row r="11" spans="1:21" s="63" customFormat="1" ht="14.4">
      <c r="A11" s="49" t="s">
        <v>308</v>
      </c>
      <c r="B11" s="49"/>
      <c r="C11" s="50"/>
      <c r="D11" s="50"/>
      <c r="E11" s="51"/>
      <c r="F11" s="109"/>
      <c r="G11" s="110"/>
      <c r="H11" s="100"/>
      <c r="I11" s="100"/>
      <c r="J11" s="123"/>
      <c r="K11" s="123"/>
      <c r="L11" s="123"/>
      <c r="M11" s="123"/>
      <c r="N11" s="123"/>
      <c r="O11" s="123"/>
      <c r="P11" s="123"/>
      <c r="Q11" s="123"/>
      <c r="R11" s="123"/>
      <c r="S11" s="123"/>
      <c r="T11" s="123"/>
      <c r="U11" s="123"/>
    </row>
    <row r="12" spans="1:21" s="63" customFormat="1" ht="14.4">
      <c r="A12" s="22"/>
      <c r="B12" s="22"/>
      <c r="C12" s="45"/>
      <c r="D12" s="45"/>
      <c r="E12" s="46"/>
      <c r="F12" s="111"/>
      <c r="G12" s="82"/>
      <c r="H12" s="100"/>
      <c r="I12" s="100"/>
      <c r="J12" s="123"/>
      <c r="K12" s="123"/>
      <c r="L12" s="123"/>
      <c r="M12" s="123"/>
      <c r="N12" s="123"/>
      <c r="O12" s="123"/>
      <c r="P12" s="123"/>
      <c r="Q12" s="123"/>
      <c r="R12" s="123"/>
      <c r="S12" s="123"/>
      <c r="T12" s="123"/>
      <c r="U12" s="123"/>
    </row>
    <row r="13" spans="1:21" s="65" customFormat="1" ht="14.4">
      <c r="A13" s="159"/>
      <c r="B13" s="159"/>
      <c r="C13" s="160" t="s">
        <v>315</v>
      </c>
      <c r="D13" s="159" t="s">
        <v>278</v>
      </c>
      <c r="E13" s="161" t="s">
        <v>279</v>
      </c>
      <c r="F13" s="162" t="s">
        <v>314</v>
      </c>
      <c r="G13" s="162" t="s">
        <v>316</v>
      </c>
      <c r="H13" s="126"/>
      <c r="I13" s="126"/>
      <c r="J13" s="386"/>
      <c r="K13" s="386"/>
      <c r="L13" s="386"/>
      <c r="M13" s="386"/>
      <c r="N13" s="386"/>
      <c r="O13" s="386"/>
      <c r="P13" s="386"/>
      <c r="Q13" s="386"/>
      <c r="R13" s="386"/>
      <c r="S13" s="386"/>
      <c r="T13" s="386"/>
      <c r="U13" s="386"/>
    </row>
    <row r="14" spans="1:21" ht="12.75" customHeight="1">
      <c r="A14" s="163" t="s">
        <v>1</v>
      </c>
      <c r="B14" s="164"/>
      <c r="C14" s="164"/>
      <c r="D14" s="164"/>
      <c r="E14" s="164"/>
      <c r="F14" s="165"/>
      <c r="G14" s="165"/>
    </row>
    <row r="15" spans="1:21" s="140" customFormat="1" ht="32.25" customHeight="1">
      <c r="A15" s="155"/>
      <c r="B15" s="453" t="s">
        <v>334</v>
      </c>
      <c r="C15" s="453"/>
      <c r="D15" s="156"/>
      <c r="E15" s="156"/>
      <c r="F15" s="166"/>
      <c r="G15" s="166"/>
    </row>
    <row r="16" spans="1:21" s="140" customFormat="1" ht="76.5" customHeight="1">
      <c r="A16" s="153">
        <v>1</v>
      </c>
      <c r="B16" s="453" t="s">
        <v>280</v>
      </c>
      <c r="C16" s="453"/>
      <c r="D16" s="391" t="s">
        <v>62</v>
      </c>
      <c r="E16" s="415">
        <f>ROUND(180*1.2*0.4, 2)</f>
        <v>86.4</v>
      </c>
      <c r="F16" s="414">
        <f t="shared" ref="F16:F33" si="0">+ROUND(,2)</f>
        <v>0</v>
      </c>
      <c r="G16" s="158">
        <f>ROUND(E16*F16,2)</f>
        <v>0</v>
      </c>
    </row>
    <row r="17" spans="1:8" s="140" customFormat="1" ht="49.5" customHeight="1">
      <c r="A17" s="153">
        <v>2</v>
      </c>
      <c r="B17" s="453" t="s">
        <v>281</v>
      </c>
      <c r="C17" s="453"/>
      <c r="D17" s="391" t="s">
        <v>62</v>
      </c>
      <c r="E17" s="415">
        <f>ROUND(((E16)*0.7*0.3),2)</f>
        <v>18.14</v>
      </c>
      <c r="F17" s="414">
        <f t="shared" si="0"/>
        <v>0</v>
      </c>
      <c r="G17" s="158">
        <f t="shared" ref="G17:G35" si="1">ROUND(E17*F17,2)</f>
        <v>0</v>
      </c>
      <c r="H17" s="288"/>
    </row>
    <row r="18" spans="1:8" s="140" customFormat="1" ht="52.5" customHeight="1">
      <c r="A18" s="153">
        <v>3</v>
      </c>
      <c r="B18" s="453" t="s">
        <v>282</v>
      </c>
      <c r="C18" s="453"/>
      <c r="D18" s="391" t="s">
        <v>62</v>
      </c>
      <c r="E18" s="415">
        <f>ROUND(((E16)*0.2*0.3),2)</f>
        <v>5.18</v>
      </c>
      <c r="F18" s="414">
        <f t="shared" si="0"/>
        <v>0</v>
      </c>
      <c r="G18" s="158">
        <f t="shared" si="1"/>
        <v>0</v>
      </c>
      <c r="H18" s="288"/>
    </row>
    <row r="19" spans="1:8" s="140" customFormat="1" ht="34.950000000000003" customHeight="1">
      <c r="A19" s="153">
        <v>4</v>
      </c>
      <c r="B19" s="453" t="s">
        <v>413</v>
      </c>
      <c r="C19" s="453"/>
      <c r="D19" s="391" t="s">
        <v>99</v>
      </c>
      <c r="E19" s="415">
        <v>60</v>
      </c>
      <c r="F19" s="414">
        <f t="shared" si="0"/>
        <v>0</v>
      </c>
      <c r="G19" s="158">
        <f t="shared" si="1"/>
        <v>0</v>
      </c>
    </row>
    <row r="20" spans="1:8" s="140" customFormat="1" ht="14.4">
      <c r="A20" s="153">
        <v>6</v>
      </c>
      <c r="B20" s="453" t="s">
        <v>283</v>
      </c>
      <c r="C20" s="453"/>
      <c r="D20" s="391" t="s">
        <v>62</v>
      </c>
      <c r="E20" s="415">
        <f>ROUND(((E16)*0.1),2)</f>
        <v>8.64</v>
      </c>
      <c r="F20" s="414">
        <f t="shared" si="0"/>
        <v>0</v>
      </c>
      <c r="G20" s="158">
        <f t="shared" si="1"/>
        <v>0</v>
      </c>
    </row>
    <row r="21" spans="1:8" s="140" customFormat="1" ht="14.4">
      <c r="A21" s="153">
        <v>7</v>
      </c>
      <c r="B21" s="453" t="s">
        <v>284</v>
      </c>
      <c r="C21" s="453"/>
      <c r="D21" s="391" t="s">
        <v>62</v>
      </c>
      <c r="E21" s="415">
        <f>ROUND(((E16)*0.5),2)</f>
        <v>43.2</v>
      </c>
      <c r="F21" s="414">
        <f t="shared" si="0"/>
        <v>0</v>
      </c>
      <c r="G21" s="158">
        <f t="shared" si="1"/>
        <v>0</v>
      </c>
    </row>
    <row r="22" spans="1:8" s="140" customFormat="1" ht="62.4" customHeight="1">
      <c r="A22" s="153">
        <v>8</v>
      </c>
      <c r="B22" s="453" t="s">
        <v>285</v>
      </c>
      <c r="C22" s="453"/>
      <c r="D22" s="391" t="s">
        <v>92</v>
      </c>
      <c r="E22" s="415">
        <v>180</v>
      </c>
      <c r="F22" s="414">
        <f t="shared" si="0"/>
        <v>0</v>
      </c>
      <c r="G22" s="158">
        <f t="shared" si="1"/>
        <v>0</v>
      </c>
    </row>
    <row r="23" spans="1:8" s="140" customFormat="1" ht="33.6" customHeight="1">
      <c r="A23" s="156"/>
      <c r="B23" s="454" t="s">
        <v>445</v>
      </c>
      <c r="C23" s="454"/>
      <c r="D23" s="443" t="s">
        <v>92</v>
      </c>
      <c r="E23" s="415">
        <v>48</v>
      </c>
      <c r="F23" s="414">
        <f t="shared" si="0"/>
        <v>0</v>
      </c>
      <c r="G23" s="158">
        <f t="shared" si="1"/>
        <v>0</v>
      </c>
      <c r="H23" s="455" t="s">
        <v>446</v>
      </c>
    </row>
    <row r="24" spans="1:8" s="140" customFormat="1" ht="96.75" customHeight="1">
      <c r="A24" s="153">
        <v>9</v>
      </c>
      <c r="B24" s="453" t="s">
        <v>414</v>
      </c>
      <c r="C24" s="453"/>
      <c r="D24" s="170" t="s">
        <v>55</v>
      </c>
      <c r="E24" s="415">
        <v>5</v>
      </c>
      <c r="F24" s="414">
        <f t="shared" si="0"/>
        <v>0</v>
      </c>
      <c r="G24" s="158">
        <f t="shared" si="1"/>
        <v>0</v>
      </c>
    </row>
    <row r="25" spans="1:8" s="140" customFormat="1" ht="67.5" customHeight="1">
      <c r="A25" s="153">
        <v>10</v>
      </c>
      <c r="B25" s="453" t="s">
        <v>286</v>
      </c>
      <c r="C25" s="453"/>
      <c r="D25" s="170" t="s">
        <v>55</v>
      </c>
      <c r="E25" s="415">
        <v>11</v>
      </c>
      <c r="F25" s="414">
        <f t="shared" si="0"/>
        <v>0</v>
      </c>
      <c r="G25" s="158">
        <f t="shared" si="1"/>
        <v>0</v>
      </c>
    </row>
    <row r="26" spans="1:8" s="140" customFormat="1" ht="33" customHeight="1">
      <c r="A26" s="153">
        <v>12</v>
      </c>
      <c r="B26" s="453" t="s">
        <v>287</v>
      </c>
      <c r="C26" s="453"/>
      <c r="D26" s="170" t="s">
        <v>55</v>
      </c>
      <c r="E26" s="415">
        <v>11</v>
      </c>
      <c r="F26" s="414">
        <f t="shared" si="0"/>
        <v>0</v>
      </c>
      <c r="G26" s="158">
        <f t="shared" si="1"/>
        <v>0</v>
      </c>
    </row>
    <row r="27" spans="1:8" s="140" customFormat="1" ht="22.95" customHeight="1">
      <c r="A27" s="153">
        <v>13</v>
      </c>
      <c r="B27" s="453" t="s">
        <v>288</v>
      </c>
      <c r="C27" s="453"/>
      <c r="D27" s="391" t="s">
        <v>92</v>
      </c>
      <c r="E27" s="415">
        <v>180</v>
      </c>
      <c r="F27" s="414">
        <f t="shared" si="0"/>
        <v>0</v>
      </c>
      <c r="G27" s="158">
        <f t="shared" si="1"/>
        <v>0</v>
      </c>
    </row>
    <row r="28" spans="1:8" s="140" customFormat="1" ht="22.95" customHeight="1">
      <c r="A28" s="153">
        <v>14</v>
      </c>
      <c r="B28" s="453" t="s">
        <v>289</v>
      </c>
      <c r="C28" s="453"/>
      <c r="D28" s="391" t="s">
        <v>92</v>
      </c>
      <c r="E28" s="415">
        <v>180</v>
      </c>
      <c r="F28" s="414">
        <f t="shared" si="0"/>
        <v>0</v>
      </c>
      <c r="G28" s="158">
        <f t="shared" si="1"/>
        <v>0</v>
      </c>
    </row>
    <row r="29" spans="1:8" s="140" customFormat="1" ht="33" customHeight="1">
      <c r="A29" s="153">
        <v>15</v>
      </c>
      <c r="B29" s="453" t="s">
        <v>290</v>
      </c>
      <c r="C29" s="453"/>
      <c r="D29" s="391" t="s">
        <v>92</v>
      </c>
      <c r="E29" s="415">
        <v>180</v>
      </c>
      <c r="F29" s="414">
        <f t="shared" si="0"/>
        <v>0</v>
      </c>
      <c r="G29" s="158">
        <f t="shared" si="1"/>
        <v>0</v>
      </c>
    </row>
    <row r="30" spans="1:8" s="140" customFormat="1" ht="22.95" customHeight="1">
      <c r="A30" s="153">
        <v>16</v>
      </c>
      <c r="B30" s="453" t="s">
        <v>291</v>
      </c>
      <c r="C30" s="453"/>
      <c r="D30" s="391" t="s">
        <v>92</v>
      </c>
      <c r="E30" s="415">
        <v>180</v>
      </c>
      <c r="F30" s="414">
        <f t="shared" si="0"/>
        <v>0</v>
      </c>
      <c r="G30" s="158">
        <f t="shared" si="1"/>
        <v>0</v>
      </c>
    </row>
    <row r="31" spans="1:8" s="140" customFormat="1" ht="22.95" customHeight="1">
      <c r="A31" s="153">
        <v>17</v>
      </c>
      <c r="B31" s="453" t="s">
        <v>292</v>
      </c>
      <c r="C31" s="453"/>
      <c r="D31" s="391" t="s">
        <v>293</v>
      </c>
      <c r="E31" s="415">
        <v>3</v>
      </c>
      <c r="F31" s="414">
        <f t="shared" si="0"/>
        <v>0</v>
      </c>
      <c r="G31" s="158">
        <f t="shared" si="1"/>
        <v>0</v>
      </c>
    </row>
    <row r="32" spans="1:8" s="140" customFormat="1" ht="55.8" customHeight="1">
      <c r="A32" s="153">
        <v>18</v>
      </c>
      <c r="B32" s="453" t="s">
        <v>294</v>
      </c>
      <c r="C32" s="453"/>
      <c r="D32" s="170" t="s">
        <v>55</v>
      </c>
      <c r="E32" s="415">
        <v>6</v>
      </c>
      <c r="F32" s="414">
        <f t="shared" si="0"/>
        <v>0</v>
      </c>
      <c r="G32" s="158">
        <f t="shared" si="1"/>
        <v>0</v>
      </c>
    </row>
    <row r="33" spans="1:256" s="140" customFormat="1" ht="48" customHeight="1">
      <c r="A33" s="153">
        <v>19</v>
      </c>
      <c r="B33" s="453" t="s">
        <v>295</v>
      </c>
      <c r="C33" s="453"/>
      <c r="D33" s="170" t="s">
        <v>55</v>
      </c>
      <c r="E33" s="415">
        <v>6</v>
      </c>
      <c r="F33" s="414">
        <f t="shared" si="0"/>
        <v>0</v>
      </c>
      <c r="G33" s="158">
        <f t="shared" si="1"/>
        <v>0</v>
      </c>
    </row>
    <row r="34" spans="1:256" s="140" customFormat="1" ht="33" customHeight="1">
      <c r="A34" s="167" t="s">
        <v>297</v>
      </c>
      <c r="B34" s="453" t="s">
        <v>298</v>
      </c>
      <c r="C34" s="453"/>
      <c r="D34" s="156"/>
      <c r="E34" s="168">
        <v>0.02</v>
      </c>
      <c r="F34" s="169">
        <f>SUM(G22:G33)</f>
        <v>0</v>
      </c>
      <c r="G34" s="158">
        <f t="shared" si="1"/>
        <v>0</v>
      </c>
    </row>
    <row r="35" spans="1:256" s="140" customFormat="1" ht="33" customHeight="1">
      <c r="A35" s="167" t="s">
        <v>299</v>
      </c>
      <c r="B35" s="453" t="s">
        <v>300</v>
      </c>
      <c r="C35" s="453"/>
      <c r="D35" s="156"/>
      <c r="E35" s="168">
        <v>0.03</v>
      </c>
      <c r="F35" s="169">
        <f>SUM(G22:G33)</f>
        <v>0</v>
      </c>
      <c r="G35" s="158">
        <f t="shared" si="1"/>
        <v>0</v>
      </c>
    </row>
    <row r="36" spans="1:256" s="143" customFormat="1" ht="13.2" customHeight="1">
      <c r="A36" s="163" t="s">
        <v>2</v>
      </c>
      <c r="B36" s="164"/>
      <c r="C36" s="164"/>
      <c r="D36" s="164"/>
      <c r="E36" s="164"/>
      <c r="F36" s="165"/>
      <c r="G36" s="165"/>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c r="CP36" s="140"/>
      <c r="CQ36" s="140"/>
      <c r="CR36" s="140"/>
      <c r="CS36" s="140"/>
      <c r="CT36" s="140"/>
      <c r="CU36" s="140"/>
      <c r="CV36" s="140"/>
      <c r="CW36" s="140"/>
      <c r="CX36" s="140"/>
      <c r="CY36" s="140"/>
      <c r="CZ36" s="140"/>
      <c r="DA36" s="140"/>
      <c r="DB36" s="140"/>
      <c r="DC36" s="140"/>
      <c r="DD36" s="140"/>
      <c r="DE36" s="140"/>
      <c r="DF36" s="140"/>
      <c r="DG36" s="140"/>
      <c r="DH36" s="140"/>
      <c r="DI36" s="140"/>
      <c r="DJ36" s="140"/>
      <c r="DK36" s="140"/>
      <c r="DL36" s="140"/>
      <c r="DM36" s="140"/>
      <c r="DN36" s="140"/>
      <c r="DO36" s="140"/>
      <c r="DP36" s="140"/>
      <c r="DQ36" s="140"/>
      <c r="DR36" s="140"/>
      <c r="DS36" s="140"/>
      <c r="DT36" s="140"/>
      <c r="DU36" s="140"/>
      <c r="DV36" s="140"/>
      <c r="DW36" s="140"/>
      <c r="DX36" s="140"/>
      <c r="DY36" s="140"/>
      <c r="DZ36" s="140"/>
      <c r="EA36" s="140"/>
      <c r="EB36" s="140"/>
      <c r="EC36" s="140"/>
      <c r="ED36" s="140"/>
      <c r="EE36" s="140"/>
      <c r="EF36" s="140"/>
      <c r="EG36" s="140"/>
      <c r="EH36" s="140"/>
      <c r="EI36" s="140"/>
      <c r="EJ36" s="140"/>
      <c r="EK36" s="140"/>
      <c r="EL36" s="140"/>
      <c r="EM36" s="140"/>
      <c r="EN36" s="140"/>
      <c r="EO36" s="140"/>
      <c r="EP36" s="140"/>
      <c r="EQ36" s="140"/>
      <c r="ER36" s="140"/>
      <c r="ES36" s="140"/>
      <c r="ET36" s="140"/>
      <c r="EU36" s="140"/>
      <c r="EV36" s="140"/>
      <c r="EW36" s="140"/>
      <c r="EX36" s="140"/>
      <c r="EY36" s="140"/>
      <c r="EZ36" s="140"/>
      <c r="FA36" s="140"/>
      <c r="FB36" s="140"/>
      <c r="FC36" s="140"/>
      <c r="FD36" s="140"/>
      <c r="FE36" s="140"/>
      <c r="FF36" s="140"/>
      <c r="FG36" s="140"/>
      <c r="FH36" s="140"/>
      <c r="FI36" s="140"/>
      <c r="FJ36" s="140"/>
      <c r="FK36" s="140"/>
      <c r="FL36" s="140"/>
      <c r="FM36" s="140"/>
      <c r="FN36" s="140"/>
      <c r="FO36" s="140"/>
      <c r="FP36" s="140"/>
      <c r="FQ36" s="140"/>
      <c r="FR36" s="140"/>
      <c r="FS36" s="140"/>
      <c r="FT36" s="140"/>
      <c r="FU36" s="140"/>
      <c r="FV36" s="140"/>
      <c r="FW36" s="140"/>
      <c r="FX36" s="140"/>
      <c r="FY36" s="140"/>
      <c r="FZ36" s="140"/>
      <c r="GA36" s="140"/>
      <c r="GB36" s="140"/>
      <c r="GC36" s="140"/>
      <c r="GD36" s="140"/>
      <c r="GE36" s="140"/>
      <c r="GF36" s="140"/>
      <c r="GG36" s="140"/>
      <c r="GH36" s="140"/>
      <c r="GI36" s="140"/>
      <c r="GJ36" s="140"/>
      <c r="GK36" s="140"/>
      <c r="GL36" s="140"/>
      <c r="GM36" s="140"/>
      <c r="GN36" s="140"/>
      <c r="GO36" s="140"/>
      <c r="GP36" s="140"/>
      <c r="GQ36" s="140"/>
      <c r="GR36" s="140"/>
      <c r="GS36" s="140"/>
      <c r="GT36" s="140"/>
      <c r="GU36" s="140"/>
      <c r="GV36" s="140"/>
      <c r="GW36" s="140"/>
      <c r="GX36" s="140"/>
      <c r="GY36" s="140"/>
      <c r="GZ36" s="140"/>
      <c r="HA36" s="140"/>
      <c r="HB36" s="140"/>
      <c r="HC36" s="140"/>
      <c r="HD36" s="140"/>
      <c r="HE36" s="140"/>
      <c r="HF36" s="140"/>
      <c r="HG36" s="140"/>
      <c r="HH36" s="140"/>
      <c r="HI36" s="140"/>
      <c r="HJ36" s="140"/>
      <c r="HK36" s="140"/>
      <c r="HL36" s="140"/>
      <c r="HM36" s="140"/>
      <c r="HN36" s="140"/>
      <c r="HO36" s="140"/>
      <c r="HP36" s="140"/>
      <c r="HQ36" s="140"/>
      <c r="HR36" s="140"/>
      <c r="HS36" s="140"/>
      <c r="HT36" s="140"/>
      <c r="HU36" s="140"/>
      <c r="HV36" s="140"/>
      <c r="HW36" s="140"/>
      <c r="HX36" s="140"/>
      <c r="HY36" s="140"/>
      <c r="HZ36" s="140"/>
      <c r="IA36" s="140"/>
      <c r="IB36" s="140"/>
      <c r="IC36" s="140"/>
      <c r="ID36" s="140"/>
      <c r="IE36" s="140"/>
      <c r="IF36" s="140"/>
      <c r="IG36" s="140"/>
      <c r="IH36" s="140"/>
      <c r="II36" s="140"/>
      <c r="IJ36" s="140"/>
      <c r="IK36" s="140"/>
      <c r="IL36" s="140"/>
      <c r="IM36" s="140"/>
      <c r="IN36" s="140"/>
      <c r="IO36" s="140"/>
      <c r="IP36" s="140"/>
      <c r="IQ36" s="140"/>
      <c r="IR36" s="140"/>
      <c r="IS36" s="140"/>
      <c r="IT36" s="140"/>
      <c r="IU36" s="140"/>
      <c r="IV36" s="140"/>
    </row>
    <row r="37" spans="1:256" s="140" customFormat="1" ht="33" customHeight="1">
      <c r="A37" s="156"/>
      <c r="B37" s="453" t="s">
        <v>301</v>
      </c>
      <c r="C37" s="453"/>
      <c r="D37" s="156"/>
      <c r="E37" s="156"/>
      <c r="F37" s="169"/>
      <c r="G37" s="158"/>
    </row>
    <row r="38" spans="1:256" s="140" customFormat="1" ht="83.25" customHeight="1">
      <c r="A38" s="153">
        <v>1</v>
      </c>
      <c r="B38" s="453" t="s">
        <v>302</v>
      </c>
      <c r="C38" s="453"/>
      <c r="D38" s="391" t="s">
        <v>293</v>
      </c>
      <c r="E38" s="415">
        <v>1</v>
      </c>
      <c r="F38" s="414">
        <f t="shared" ref="F38:F45" si="2">+ROUND(,2)</f>
        <v>0</v>
      </c>
      <c r="G38" s="158">
        <f t="shared" ref="G38:G47" si="3">ROUND(E38*F38,2)</f>
        <v>0</v>
      </c>
    </row>
    <row r="39" spans="1:256" s="140" customFormat="1" ht="33" customHeight="1">
      <c r="A39" s="153">
        <v>2</v>
      </c>
      <c r="B39" s="453" t="s">
        <v>303</v>
      </c>
      <c r="C39" s="453"/>
      <c r="D39" s="391" t="s">
        <v>293</v>
      </c>
      <c r="E39" s="415">
        <v>24</v>
      </c>
      <c r="F39" s="414">
        <f t="shared" si="2"/>
        <v>0</v>
      </c>
      <c r="G39" s="158">
        <f t="shared" si="3"/>
        <v>0</v>
      </c>
    </row>
    <row r="40" spans="1:256" s="140" customFormat="1" ht="69.75" customHeight="1">
      <c r="A40" s="153">
        <v>3</v>
      </c>
      <c r="B40" s="453" t="s">
        <v>304</v>
      </c>
      <c r="C40" s="453"/>
      <c r="D40" s="391" t="s">
        <v>92</v>
      </c>
      <c r="E40" s="415">
        <v>220</v>
      </c>
      <c r="F40" s="414">
        <f t="shared" si="2"/>
        <v>0</v>
      </c>
      <c r="G40" s="158">
        <f t="shared" si="3"/>
        <v>0</v>
      </c>
    </row>
    <row r="41" spans="1:256" s="140" customFormat="1" ht="14.4">
      <c r="A41" s="153">
        <v>4</v>
      </c>
      <c r="B41" s="453" t="s">
        <v>305</v>
      </c>
      <c r="C41" s="453"/>
      <c r="D41" s="391" t="s">
        <v>92</v>
      </c>
      <c r="E41" s="415">
        <v>136</v>
      </c>
      <c r="F41" s="414">
        <f t="shared" si="2"/>
        <v>0</v>
      </c>
      <c r="G41" s="158">
        <f t="shared" si="3"/>
        <v>0</v>
      </c>
    </row>
    <row r="42" spans="1:256" s="384" customFormat="1" ht="28.8" customHeight="1">
      <c r="A42" s="379">
        <v>5</v>
      </c>
      <c r="B42" s="456" t="s">
        <v>440</v>
      </c>
      <c r="C42" s="456"/>
      <c r="D42" s="429" t="s">
        <v>55</v>
      </c>
      <c r="E42" s="430">
        <v>12</v>
      </c>
      <c r="F42" s="414">
        <f t="shared" si="2"/>
        <v>0</v>
      </c>
      <c r="G42" s="385">
        <f t="shared" si="3"/>
        <v>0</v>
      </c>
      <c r="H42" s="457" t="s">
        <v>441</v>
      </c>
    </row>
    <row r="43" spans="1:256" s="140" customFormat="1" ht="49.5" customHeight="1">
      <c r="A43" s="153">
        <v>6</v>
      </c>
      <c r="B43" s="453" t="s">
        <v>306</v>
      </c>
      <c r="C43" s="453"/>
      <c r="D43" s="391" t="s">
        <v>55</v>
      </c>
      <c r="E43" s="415">
        <v>1</v>
      </c>
      <c r="F43" s="414">
        <f t="shared" si="2"/>
        <v>0</v>
      </c>
      <c r="G43" s="158">
        <f t="shared" si="3"/>
        <v>0</v>
      </c>
    </row>
    <row r="44" spans="1:256" s="140" customFormat="1" ht="22.95" customHeight="1">
      <c r="A44" s="153">
        <v>9</v>
      </c>
      <c r="B44" s="453" t="s">
        <v>296</v>
      </c>
      <c r="C44" s="453"/>
      <c r="D44" s="391" t="s">
        <v>193</v>
      </c>
      <c r="E44" s="415">
        <v>4</v>
      </c>
      <c r="F44" s="414">
        <f t="shared" si="2"/>
        <v>0</v>
      </c>
      <c r="G44" s="158">
        <f t="shared" si="3"/>
        <v>0</v>
      </c>
    </row>
    <row r="45" spans="1:256" s="140" customFormat="1" ht="93" customHeight="1">
      <c r="A45" s="153">
        <v>10</v>
      </c>
      <c r="B45" s="453" t="s">
        <v>307</v>
      </c>
      <c r="C45" s="453"/>
      <c r="D45" s="170" t="s">
        <v>55</v>
      </c>
      <c r="E45" s="415">
        <v>7</v>
      </c>
      <c r="F45" s="414">
        <f t="shared" si="2"/>
        <v>0</v>
      </c>
      <c r="G45" s="158">
        <f t="shared" si="3"/>
        <v>0</v>
      </c>
    </row>
    <row r="46" spans="1:256" s="140" customFormat="1" ht="33" customHeight="1">
      <c r="A46" s="167" t="s">
        <v>297</v>
      </c>
      <c r="B46" s="453" t="s">
        <v>426</v>
      </c>
      <c r="C46" s="453"/>
      <c r="D46" s="156"/>
      <c r="E46" s="168">
        <v>0.02</v>
      </c>
      <c r="F46" s="169">
        <f>SUM(G38:G45)</f>
        <v>0</v>
      </c>
      <c r="G46" s="158">
        <f t="shared" si="3"/>
        <v>0</v>
      </c>
    </row>
    <row r="47" spans="1:256" s="140" customFormat="1" ht="36.75" customHeight="1">
      <c r="A47" s="167" t="s">
        <v>299</v>
      </c>
      <c r="B47" s="453" t="s">
        <v>300</v>
      </c>
      <c r="C47" s="453"/>
      <c r="D47" s="156"/>
      <c r="E47" s="168">
        <v>0.03</v>
      </c>
      <c r="F47" s="169">
        <f>SUM(G38:G45)</f>
        <v>0</v>
      </c>
      <c r="G47" s="158">
        <f t="shared" si="3"/>
        <v>0</v>
      </c>
    </row>
    <row r="48" spans="1:256" s="143" customFormat="1" ht="13.2" customHeight="1">
      <c r="A48" s="163" t="s">
        <v>424</v>
      </c>
      <c r="B48" s="164"/>
      <c r="C48" s="164"/>
      <c r="D48" s="164"/>
      <c r="E48" s="164"/>
      <c r="F48" s="165"/>
      <c r="G48" s="165"/>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0"/>
      <c r="BZ48" s="140"/>
      <c r="CA48" s="140"/>
      <c r="CB48" s="140"/>
      <c r="CC48" s="140"/>
      <c r="CD48" s="140"/>
      <c r="CE48" s="140"/>
      <c r="CF48" s="140"/>
      <c r="CG48" s="140"/>
      <c r="CH48" s="140"/>
      <c r="CI48" s="140"/>
      <c r="CJ48" s="140"/>
      <c r="CK48" s="140"/>
      <c r="CL48" s="140"/>
      <c r="CM48" s="140"/>
      <c r="CN48" s="140"/>
      <c r="CO48" s="140"/>
      <c r="CP48" s="140"/>
      <c r="CQ48" s="140"/>
      <c r="CR48" s="140"/>
      <c r="CS48" s="140"/>
      <c r="CT48" s="140"/>
      <c r="CU48" s="140"/>
      <c r="CV48" s="140"/>
      <c r="CW48" s="140"/>
      <c r="CX48" s="140"/>
      <c r="CY48" s="140"/>
      <c r="CZ48" s="140"/>
      <c r="DA48" s="140"/>
      <c r="DB48" s="140"/>
      <c r="DC48" s="140"/>
      <c r="DD48" s="140"/>
      <c r="DE48" s="140"/>
      <c r="DF48" s="140"/>
      <c r="DG48" s="140"/>
      <c r="DH48" s="140"/>
      <c r="DI48" s="140"/>
      <c r="DJ48" s="140"/>
      <c r="DK48" s="140"/>
      <c r="DL48" s="140"/>
      <c r="DM48" s="140"/>
      <c r="DN48" s="140"/>
      <c r="DO48" s="140"/>
      <c r="DP48" s="140"/>
      <c r="DQ48" s="140"/>
      <c r="DR48" s="140"/>
      <c r="DS48" s="140"/>
      <c r="DT48" s="140"/>
      <c r="DU48" s="140"/>
      <c r="DV48" s="140"/>
      <c r="DW48" s="140"/>
      <c r="DX48" s="140"/>
      <c r="DY48" s="140"/>
      <c r="DZ48" s="140"/>
      <c r="EA48" s="140"/>
      <c r="EB48" s="140"/>
      <c r="EC48" s="140"/>
      <c r="ED48" s="140"/>
      <c r="EE48" s="140"/>
      <c r="EF48" s="140"/>
      <c r="EG48" s="140"/>
      <c r="EH48" s="140"/>
      <c r="EI48" s="140"/>
      <c r="EJ48" s="140"/>
      <c r="EK48" s="140"/>
      <c r="EL48" s="140"/>
      <c r="EM48" s="140"/>
      <c r="EN48" s="140"/>
      <c r="EO48" s="140"/>
      <c r="EP48" s="140"/>
      <c r="EQ48" s="140"/>
      <c r="ER48" s="140"/>
      <c r="ES48" s="140"/>
      <c r="ET48" s="140"/>
      <c r="EU48" s="140"/>
      <c r="EV48" s="140"/>
      <c r="EW48" s="140"/>
      <c r="EX48" s="140"/>
      <c r="EY48" s="140"/>
      <c r="EZ48" s="140"/>
      <c r="FA48" s="140"/>
      <c r="FB48" s="140"/>
      <c r="FC48" s="140"/>
      <c r="FD48" s="140"/>
      <c r="FE48" s="140"/>
      <c r="FF48" s="140"/>
      <c r="FG48" s="140"/>
      <c r="FH48" s="140"/>
      <c r="FI48" s="140"/>
      <c r="FJ48" s="140"/>
      <c r="FK48" s="140"/>
      <c r="FL48" s="140"/>
      <c r="FM48" s="140"/>
      <c r="FN48" s="140"/>
      <c r="FO48" s="140"/>
      <c r="FP48" s="140"/>
      <c r="FQ48" s="140"/>
      <c r="FR48" s="140"/>
      <c r="FS48" s="140"/>
      <c r="FT48" s="140"/>
      <c r="FU48" s="140"/>
      <c r="FV48" s="140"/>
      <c r="FW48" s="140"/>
      <c r="FX48" s="140"/>
      <c r="FY48" s="140"/>
      <c r="FZ48" s="140"/>
      <c r="GA48" s="140"/>
      <c r="GB48" s="140"/>
      <c r="GC48" s="140"/>
      <c r="GD48" s="140"/>
      <c r="GE48" s="140"/>
      <c r="GF48" s="140"/>
      <c r="GG48" s="140"/>
      <c r="GH48" s="140"/>
      <c r="GI48" s="140"/>
      <c r="GJ48" s="140"/>
      <c r="GK48" s="140"/>
      <c r="GL48" s="140"/>
      <c r="GM48" s="140"/>
      <c r="GN48" s="140"/>
      <c r="GO48" s="140"/>
      <c r="GP48" s="140"/>
      <c r="GQ48" s="140"/>
      <c r="GR48" s="140"/>
      <c r="GS48" s="140"/>
      <c r="GT48" s="140"/>
      <c r="GU48" s="140"/>
      <c r="GV48" s="140"/>
      <c r="GW48" s="140"/>
      <c r="GX48" s="140"/>
      <c r="GY48" s="140"/>
      <c r="GZ48" s="140"/>
      <c r="HA48" s="140"/>
      <c r="HB48" s="140"/>
      <c r="HC48" s="140"/>
      <c r="HD48" s="140"/>
      <c r="HE48" s="140"/>
      <c r="HF48" s="140"/>
      <c r="HG48" s="140"/>
      <c r="HH48" s="140"/>
      <c r="HI48" s="140"/>
      <c r="HJ48" s="140"/>
      <c r="HK48" s="140"/>
      <c r="HL48" s="140"/>
      <c r="HM48" s="140"/>
      <c r="HN48" s="140"/>
      <c r="HO48" s="140"/>
      <c r="HP48" s="140"/>
      <c r="HQ48" s="140"/>
      <c r="HR48" s="140"/>
      <c r="HS48" s="140"/>
      <c r="HT48" s="140"/>
      <c r="HU48" s="140"/>
      <c r="HV48" s="140"/>
      <c r="HW48" s="140"/>
      <c r="HX48" s="140"/>
      <c r="HY48" s="140"/>
      <c r="HZ48" s="140"/>
      <c r="IA48" s="140"/>
      <c r="IB48" s="140"/>
      <c r="IC48" s="140"/>
      <c r="ID48" s="140"/>
      <c r="IE48" s="140"/>
      <c r="IF48" s="140"/>
      <c r="IG48" s="140"/>
      <c r="IH48" s="140"/>
      <c r="II48" s="140"/>
      <c r="IJ48" s="140"/>
      <c r="IK48" s="140"/>
      <c r="IL48" s="140"/>
      <c r="IM48" s="140"/>
      <c r="IN48" s="140"/>
      <c r="IO48" s="140"/>
      <c r="IP48" s="140"/>
      <c r="IQ48" s="140"/>
      <c r="IR48" s="140"/>
      <c r="IS48" s="140"/>
      <c r="IT48" s="140"/>
      <c r="IU48" s="140"/>
      <c r="IV48" s="140"/>
    </row>
    <row r="49" spans="1:256" s="140" customFormat="1" ht="33" customHeight="1">
      <c r="A49" s="156"/>
      <c r="B49" s="453" t="s">
        <v>425</v>
      </c>
      <c r="C49" s="453"/>
      <c r="D49" s="156" t="s">
        <v>55</v>
      </c>
      <c r="E49" s="415">
        <v>1</v>
      </c>
      <c r="F49" s="414">
        <f t="shared" ref="F49" si="4">+ROUND(,2)</f>
        <v>0</v>
      </c>
      <c r="G49" s="158">
        <f t="shared" ref="G49" si="5">ROUND(E49*F49,2)</f>
        <v>0</v>
      </c>
    </row>
    <row r="50" spans="1:256" s="143" customFormat="1" ht="12.75" customHeight="1">
      <c r="A50" s="148"/>
      <c r="B50" s="140"/>
      <c r="C50" s="140"/>
      <c r="D50" s="140"/>
      <c r="E50" s="140"/>
      <c r="F50" s="149"/>
      <c r="G50" s="149"/>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0"/>
      <c r="BX50" s="140"/>
      <c r="BY50" s="140"/>
      <c r="BZ50" s="140"/>
      <c r="CA50" s="140"/>
      <c r="CB50" s="140"/>
      <c r="CC50" s="140"/>
      <c r="CD50" s="140"/>
      <c r="CE50" s="140"/>
      <c r="CF50" s="140"/>
      <c r="CG50" s="140"/>
      <c r="CH50" s="140"/>
      <c r="CI50" s="140"/>
      <c r="CJ50" s="140"/>
      <c r="CK50" s="140"/>
      <c r="CL50" s="140"/>
      <c r="CM50" s="140"/>
      <c r="CN50" s="140"/>
      <c r="CO50" s="140"/>
      <c r="CP50" s="140"/>
      <c r="CQ50" s="140"/>
      <c r="CR50" s="140"/>
      <c r="CS50" s="140"/>
      <c r="CT50" s="140"/>
      <c r="CU50" s="140"/>
      <c r="CV50" s="140"/>
      <c r="CW50" s="140"/>
      <c r="CX50" s="140"/>
      <c r="CY50" s="140"/>
      <c r="CZ50" s="140"/>
      <c r="DA50" s="140"/>
      <c r="DB50" s="140"/>
      <c r="DC50" s="140"/>
      <c r="DD50" s="140"/>
      <c r="DE50" s="140"/>
      <c r="DF50" s="140"/>
      <c r="DG50" s="140"/>
      <c r="DH50" s="140"/>
      <c r="DI50" s="140"/>
      <c r="DJ50" s="140"/>
      <c r="DK50" s="140"/>
      <c r="DL50" s="140"/>
      <c r="DM50" s="140"/>
      <c r="DN50" s="140"/>
      <c r="DO50" s="140"/>
      <c r="DP50" s="140"/>
      <c r="DQ50" s="140"/>
      <c r="DR50" s="140"/>
      <c r="DS50" s="140"/>
      <c r="DT50" s="140"/>
      <c r="DU50" s="140"/>
      <c r="DV50" s="140"/>
      <c r="DW50" s="140"/>
      <c r="DX50" s="140"/>
      <c r="DY50" s="140"/>
      <c r="DZ50" s="140"/>
      <c r="EA50" s="140"/>
      <c r="EB50" s="140"/>
      <c r="EC50" s="140"/>
      <c r="ED50" s="140"/>
      <c r="EE50" s="140"/>
      <c r="EF50" s="140"/>
      <c r="EG50" s="140"/>
      <c r="EH50" s="140"/>
      <c r="EI50" s="140"/>
      <c r="EJ50" s="140"/>
      <c r="EK50" s="140"/>
      <c r="EL50" s="140"/>
      <c r="EM50" s="140"/>
      <c r="EN50" s="140"/>
      <c r="EO50" s="140"/>
      <c r="EP50" s="140"/>
      <c r="EQ50" s="140"/>
      <c r="ER50" s="140"/>
      <c r="ES50" s="140"/>
      <c r="ET50" s="140"/>
      <c r="EU50" s="140"/>
      <c r="EV50" s="140"/>
      <c r="EW50" s="140"/>
      <c r="EX50" s="140"/>
      <c r="EY50" s="140"/>
      <c r="EZ50" s="140"/>
      <c r="FA50" s="140"/>
      <c r="FB50" s="140"/>
      <c r="FC50" s="140"/>
      <c r="FD50" s="140"/>
      <c r="FE50" s="140"/>
      <c r="FF50" s="140"/>
      <c r="FG50" s="140"/>
      <c r="FH50" s="140"/>
      <c r="FI50" s="140"/>
      <c r="FJ50" s="140"/>
      <c r="FK50" s="140"/>
      <c r="FL50" s="140"/>
      <c r="FM50" s="140"/>
      <c r="FN50" s="140"/>
      <c r="FO50" s="140"/>
      <c r="FP50" s="140"/>
      <c r="FQ50" s="140"/>
      <c r="FR50" s="140"/>
      <c r="FS50" s="140"/>
      <c r="FT50" s="140"/>
      <c r="FU50" s="140"/>
      <c r="FV50" s="140"/>
      <c r="FW50" s="140"/>
      <c r="FX50" s="140"/>
      <c r="FY50" s="140"/>
      <c r="FZ50" s="140"/>
      <c r="GA50" s="140"/>
      <c r="GB50" s="140"/>
      <c r="GC50" s="140"/>
      <c r="GD50" s="140"/>
      <c r="GE50" s="140"/>
      <c r="GF50" s="140"/>
      <c r="GG50" s="140"/>
      <c r="GH50" s="140"/>
      <c r="GI50" s="140"/>
      <c r="GJ50" s="140"/>
      <c r="GK50" s="140"/>
      <c r="GL50" s="140"/>
      <c r="GM50" s="140"/>
      <c r="GN50" s="140"/>
      <c r="GO50" s="140"/>
      <c r="GP50" s="140"/>
      <c r="GQ50" s="140"/>
      <c r="GR50" s="140"/>
      <c r="GS50" s="140"/>
      <c r="GT50" s="140"/>
      <c r="GU50" s="140"/>
      <c r="GV50" s="140"/>
      <c r="GW50" s="140"/>
      <c r="GX50" s="140"/>
      <c r="GY50" s="140"/>
      <c r="GZ50" s="140"/>
      <c r="HA50" s="140"/>
      <c r="HB50" s="140"/>
      <c r="HC50" s="140"/>
      <c r="HD50" s="140"/>
      <c r="HE50" s="140"/>
      <c r="HF50" s="140"/>
      <c r="HG50" s="140"/>
      <c r="HH50" s="140"/>
      <c r="HI50" s="140"/>
      <c r="HJ50" s="140"/>
      <c r="HK50" s="140"/>
      <c r="HL50" s="140"/>
      <c r="HM50" s="140"/>
      <c r="HN50" s="140"/>
      <c r="HO50" s="140"/>
      <c r="HP50" s="140"/>
      <c r="HQ50" s="140"/>
      <c r="HR50" s="140"/>
      <c r="HS50" s="140"/>
      <c r="HT50" s="140"/>
      <c r="HU50" s="140"/>
      <c r="HV50" s="140"/>
      <c r="HW50" s="140"/>
      <c r="HX50" s="140"/>
      <c r="HY50" s="140"/>
      <c r="HZ50" s="140"/>
      <c r="IA50" s="140"/>
      <c r="IB50" s="140"/>
      <c r="IC50" s="140"/>
      <c r="ID50" s="140"/>
      <c r="IE50" s="140"/>
      <c r="IF50" s="140"/>
      <c r="IG50" s="140"/>
      <c r="IH50" s="140"/>
      <c r="II50" s="140"/>
      <c r="IJ50" s="140"/>
      <c r="IK50" s="140"/>
      <c r="IL50" s="140"/>
      <c r="IM50" s="140"/>
      <c r="IN50" s="140"/>
      <c r="IO50" s="140"/>
      <c r="IP50" s="140"/>
      <c r="IQ50" s="140"/>
      <c r="IR50" s="140"/>
      <c r="IS50" s="140"/>
      <c r="IT50" s="140"/>
      <c r="IU50" s="140"/>
      <c r="IV50" s="140"/>
    </row>
    <row r="51" spans="1:256" s="143" customFormat="1" ht="12.75" customHeight="1">
      <c r="A51" s="148"/>
      <c r="B51" s="140"/>
      <c r="C51" s="140"/>
      <c r="D51" s="140"/>
      <c r="E51" s="140"/>
      <c r="F51" s="149"/>
      <c r="G51" s="149"/>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0"/>
      <c r="BZ51" s="140"/>
      <c r="CA51" s="140"/>
      <c r="CB51" s="140"/>
      <c r="CC51" s="140"/>
      <c r="CD51" s="140"/>
      <c r="CE51" s="140"/>
      <c r="CF51" s="140"/>
      <c r="CG51" s="140"/>
      <c r="CH51" s="140"/>
      <c r="CI51" s="140"/>
      <c r="CJ51" s="140"/>
      <c r="CK51" s="140"/>
      <c r="CL51" s="140"/>
      <c r="CM51" s="140"/>
      <c r="CN51" s="140"/>
      <c r="CO51" s="140"/>
      <c r="CP51" s="140"/>
      <c r="CQ51" s="140"/>
      <c r="CR51" s="140"/>
      <c r="CS51" s="140"/>
      <c r="CT51" s="140"/>
      <c r="CU51" s="140"/>
      <c r="CV51" s="140"/>
      <c r="CW51" s="140"/>
      <c r="CX51" s="140"/>
      <c r="CY51" s="140"/>
      <c r="CZ51" s="140"/>
      <c r="DA51" s="140"/>
      <c r="DB51" s="140"/>
      <c r="DC51" s="140"/>
      <c r="DD51" s="140"/>
      <c r="DE51" s="140"/>
      <c r="DF51" s="140"/>
      <c r="DG51" s="140"/>
      <c r="DH51" s="140"/>
      <c r="DI51" s="140"/>
      <c r="DJ51" s="140"/>
      <c r="DK51" s="140"/>
      <c r="DL51" s="140"/>
      <c r="DM51" s="140"/>
      <c r="DN51" s="140"/>
      <c r="DO51" s="140"/>
      <c r="DP51" s="140"/>
      <c r="DQ51" s="140"/>
      <c r="DR51" s="140"/>
      <c r="DS51" s="140"/>
      <c r="DT51" s="140"/>
      <c r="DU51" s="140"/>
      <c r="DV51" s="140"/>
      <c r="DW51" s="140"/>
      <c r="DX51" s="140"/>
      <c r="DY51" s="140"/>
      <c r="DZ51" s="140"/>
      <c r="EA51" s="140"/>
      <c r="EB51" s="140"/>
      <c r="EC51" s="140"/>
      <c r="ED51" s="140"/>
      <c r="EE51" s="140"/>
      <c r="EF51" s="140"/>
      <c r="EG51" s="140"/>
      <c r="EH51" s="140"/>
      <c r="EI51" s="140"/>
      <c r="EJ51" s="140"/>
      <c r="EK51" s="140"/>
      <c r="EL51" s="140"/>
      <c r="EM51" s="140"/>
      <c r="EN51" s="140"/>
      <c r="EO51" s="140"/>
      <c r="EP51" s="140"/>
      <c r="EQ51" s="140"/>
      <c r="ER51" s="140"/>
      <c r="ES51" s="140"/>
      <c r="ET51" s="140"/>
      <c r="EU51" s="140"/>
      <c r="EV51" s="140"/>
      <c r="EW51" s="140"/>
      <c r="EX51" s="140"/>
      <c r="EY51" s="140"/>
      <c r="EZ51" s="140"/>
      <c r="FA51" s="140"/>
      <c r="FB51" s="140"/>
      <c r="FC51" s="140"/>
      <c r="FD51" s="140"/>
      <c r="FE51" s="140"/>
      <c r="FF51" s="140"/>
      <c r="FG51" s="140"/>
      <c r="FH51" s="140"/>
      <c r="FI51" s="140"/>
      <c r="FJ51" s="140"/>
      <c r="FK51" s="140"/>
      <c r="FL51" s="140"/>
      <c r="FM51" s="140"/>
      <c r="FN51" s="140"/>
      <c r="FO51" s="140"/>
      <c r="FP51" s="140"/>
      <c r="FQ51" s="140"/>
      <c r="FR51" s="140"/>
      <c r="FS51" s="140"/>
      <c r="FT51" s="140"/>
      <c r="FU51" s="140"/>
      <c r="FV51" s="140"/>
      <c r="FW51" s="140"/>
      <c r="FX51" s="140"/>
      <c r="FY51" s="140"/>
      <c r="FZ51" s="140"/>
      <c r="GA51" s="140"/>
      <c r="GB51" s="140"/>
      <c r="GC51" s="140"/>
      <c r="GD51" s="140"/>
      <c r="GE51" s="140"/>
      <c r="GF51" s="140"/>
      <c r="GG51" s="140"/>
      <c r="GH51" s="140"/>
      <c r="GI51" s="140"/>
      <c r="GJ51" s="140"/>
      <c r="GK51" s="140"/>
      <c r="GL51" s="140"/>
      <c r="GM51" s="140"/>
      <c r="GN51" s="140"/>
      <c r="GO51" s="140"/>
      <c r="GP51" s="140"/>
      <c r="GQ51" s="140"/>
      <c r="GR51" s="140"/>
      <c r="GS51" s="140"/>
      <c r="GT51" s="140"/>
      <c r="GU51" s="140"/>
      <c r="GV51" s="140"/>
      <c r="GW51" s="140"/>
      <c r="GX51" s="140"/>
      <c r="GY51" s="140"/>
      <c r="GZ51" s="140"/>
      <c r="HA51" s="140"/>
      <c r="HB51" s="140"/>
      <c r="HC51" s="140"/>
      <c r="HD51" s="140"/>
      <c r="HE51" s="140"/>
      <c r="HF51" s="140"/>
      <c r="HG51" s="140"/>
      <c r="HH51" s="140"/>
      <c r="HI51" s="140"/>
      <c r="HJ51" s="140"/>
      <c r="HK51" s="140"/>
      <c r="HL51" s="140"/>
      <c r="HM51" s="140"/>
      <c r="HN51" s="140"/>
      <c r="HO51" s="140"/>
      <c r="HP51" s="140"/>
      <c r="HQ51" s="140"/>
      <c r="HR51" s="140"/>
      <c r="HS51" s="140"/>
      <c r="HT51" s="140"/>
      <c r="HU51" s="140"/>
      <c r="HV51" s="140"/>
      <c r="HW51" s="140"/>
      <c r="HX51" s="140"/>
      <c r="HY51" s="140"/>
      <c r="HZ51" s="140"/>
      <c r="IA51" s="140"/>
      <c r="IB51" s="140"/>
      <c r="IC51" s="140"/>
      <c r="ID51" s="140"/>
      <c r="IE51" s="140"/>
      <c r="IF51" s="140"/>
      <c r="IG51" s="140"/>
      <c r="IH51" s="140"/>
      <c r="II51" s="140"/>
      <c r="IJ51" s="140"/>
      <c r="IK51" s="140"/>
      <c r="IL51" s="140"/>
      <c r="IM51" s="140"/>
      <c r="IN51" s="140"/>
      <c r="IO51" s="140"/>
      <c r="IP51" s="140"/>
      <c r="IQ51" s="140"/>
      <c r="IR51" s="140"/>
      <c r="IS51" s="140"/>
      <c r="IT51" s="140"/>
      <c r="IU51" s="140"/>
      <c r="IV51" s="140"/>
    </row>
    <row r="52" spans="1:256" s="143" customFormat="1" ht="12.75" customHeight="1">
      <c r="A52" s="148"/>
      <c r="B52" s="140"/>
      <c r="C52" s="140"/>
      <c r="D52" s="140"/>
      <c r="E52" s="140"/>
      <c r="F52" s="149"/>
      <c r="G52" s="149"/>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140"/>
      <c r="CC52" s="140"/>
      <c r="CD52" s="140"/>
      <c r="CE52" s="140"/>
      <c r="CF52" s="140"/>
      <c r="CG52" s="140"/>
      <c r="CH52" s="140"/>
      <c r="CI52" s="140"/>
      <c r="CJ52" s="140"/>
      <c r="CK52" s="140"/>
      <c r="CL52" s="140"/>
      <c r="CM52" s="140"/>
      <c r="CN52" s="140"/>
      <c r="CO52" s="140"/>
      <c r="CP52" s="140"/>
      <c r="CQ52" s="140"/>
      <c r="CR52" s="140"/>
      <c r="CS52" s="140"/>
      <c r="CT52" s="140"/>
      <c r="CU52" s="140"/>
      <c r="CV52" s="140"/>
      <c r="CW52" s="140"/>
      <c r="CX52" s="140"/>
      <c r="CY52" s="140"/>
      <c r="CZ52" s="140"/>
      <c r="DA52" s="140"/>
      <c r="DB52" s="140"/>
      <c r="DC52" s="140"/>
      <c r="DD52" s="140"/>
      <c r="DE52" s="140"/>
      <c r="DF52" s="140"/>
      <c r="DG52" s="140"/>
      <c r="DH52" s="140"/>
      <c r="DI52" s="140"/>
      <c r="DJ52" s="140"/>
      <c r="DK52" s="140"/>
      <c r="DL52" s="140"/>
      <c r="DM52" s="140"/>
      <c r="DN52" s="140"/>
      <c r="DO52" s="140"/>
      <c r="DP52" s="140"/>
      <c r="DQ52" s="140"/>
      <c r="DR52" s="140"/>
      <c r="DS52" s="140"/>
      <c r="DT52" s="140"/>
      <c r="DU52" s="140"/>
      <c r="DV52" s="140"/>
      <c r="DW52" s="140"/>
      <c r="DX52" s="140"/>
      <c r="DY52" s="140"/>
      <c r="DZ52" s="140"/>
      <c r="EA52" s="140"/>
      <c r="EB52" s="140"/>
      <c r="EC52" s="140"/>
      <c r="ED52" s="140"/>
      <c r="EE52" s="140"/>
      <c r="EF52" s="140"/>
      <c r="EG52" s="140"/>
      <c r="EH52" s="140"/>
      <c r="EI52" s="140"/>
      <c r="EJ52" s="140"/>
      <c r="EK52" s="140"/>
      <c r="EL52" s="140"/>
      <c r="EM52" s="140"/>
      <c r="EN52" s="140"/>
      <c r="EO52" s="140"/>
      <c r="EP52" s="140"/>
      <c r="EQ52" s="140"/>
      <c r="ER52" s="140"/>
      <c r="ES52" s="140"/>
      <c r="ET52" s="140"/>
      <c r="EU52" s="140"/>
      <c r="EV52" s="140"/>
      <c r="EW52" s="140"/>
      <c r="EX52" s="140"/>
      <c r="EY52" s="140"/>
      <c r="EZ52" s="140"/>
      <c r="FA52" s="140"/>
      <c r="FB52" s="140"/>
      <c r="FC52" s="140"/>
      <c r="FD52" s="140"/>
      <c r="FE52" s="140"/>
      <c r="FF52" s="140"/>
      <c r="FG52" s="140"/>
      <c r="FH52" s="140"/>
      <c r="FI52" s="140"/>
      <c r="FJ52" s="140"/>
      <c r="FK52" s="140"/>
      <c r="FL52" s="140"/>
      <c r="FM52" s="140"/>
      <c r="FN52" s="140"/>
      <c r="FO52" s="140"/>
      <c r="FP52" s="140"/>
      <c r="FQ52" s="140"/>
      <c r="FR52" s="140"/>
      <c r="FS52" s="140"/>
      <c r="FT52" s="140"/>
      <c r="FU52" s="140"/>
      <c r="FV52" s="140"/>
      <c r="FW52" s="140"/>
      <c r="FX52" s="140"/>
      <c r="FY52" s="140"/>
      <c r="FZ52" s="140"/>
      <c r="GA52" s="140"/>
      <c r="GB52" s="140"/>
      <c r="GC52" s="140"/>
      <c r="GD52" s="140"/>
      <c r="GE52" s="140"/>
      <c r="GF52" s="140"/>
      <c r="GG52" s="140"/>
      <c r="GH52" s="140"/>
      <c r="GI52" s="140"/>
      <c r="GJ52" s="140"/>
      <c r="GK52" s="140"/>
      <c r="GL52" s="140"/>
      <c r="GM52" s="140"/>
      <c r="GN52" s="140"/>
      <c r="GO52" s="140"/>
      <c r="GP52" s="140"/>
      <c r="GQ52" s="140"/>
      <c r="GR52" s="140"/>
      <c r="GS52" s="140"/>
      <c r="GT52" s="140"/>
      <c r="GU52" s="140"/>
      <c r="GV52" s="140"/>
      <c r="GW52" s="140"/>
      <c r="GX52" s="140"/>
      <c r="GY52" s="140"/>
      <c r="GZ52" s="140"/>
      <c r="HA52" s="140"/>
      <c r="HB52" s="140"/>
      <c r="HC52" s="140"/>
      <c r="HD52" s="140"/>
      <c r="HE52" s="140"/>
      <c r="HF52" s="140"/>
      <c r="HG52" s="140"/>
      <c r="HH52" s="140"/>
      <c r="HI52" s="140"/>
      <c r="HJ52" s="140"/>
      <c r="HK52" s="140"/>
      <c r="HL52" s="140"/>
      <c r="HM52" s="140"/>
      <c r="HN52" s="140"/>
      <c r="HO52" s="140"/>
      <c r="HP52" s="140"/>
      <c r="HQ52" s="140"/>
      <c r="HR52" s="140"/>
      <c r="HS52" s="140"/>
      <c r="HT52" s="140"/>
      <c r="HU52" s="140"/>
      <c r="HV52" s="140"/>
      <c r="HW52" s="140"/>
      <c r="HX52" s="140"/>
      <c r="HY52" s="140"/>
      <c r="HZ52" s="140"/>
      <c r="IA52" s="140"/>
      <c r="IB52" s="140"/>
      <c r="IC52" s="140"/>
      <c r="ID52" s="140"/>
      <c r="IE52" s="140"/>
      <c r="IF52" s="140"/>
      <c r="IG52" s="140"/>
      <c r="IH52" s="140"/>
      <c r="II52" s="140"/>
      <c r="IJ52" s="140"/>
      <c r="IK52" s="140"/>
      <c r="IL52" s="140"/>
      <c r="IM52" s="140"/>
      <c r="IN52" s="140"/>
      <c r="IO52" s="140"/>
      <c r="IP52" s="140"/>
      <c r="IQ52" s="140"/>
      <c r="IR52" s="140"/>
      <c r="IS52" s="140"/>
      <c r="IT52" s="140"/>
      <c r="IU52" s="140"/>
      <c r="IV52" s="140"/>
    </row>
    <row r="53" spans="1:256" s="143" customFormat="1" ht="12.75" customHeight="1">
      <c r="A53" s="148"/>
      <c r="B53" s="140"/>
      <c r="C53" s="140"/>
      <c r="D53" s="140"/>
      <c r="E53" s="140"/>
      <c r="F53" s="149"/>
      <c r="G53" s="149"/>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140"/>
      <c r="CC53" s="140"/>
      <c r="CD53" s="140"/>
      <c r="CE53" s="140"/>
      <c r="CF53" s="140"/>
      <c r="CG53" s="140"/>
      <c r="CH53" s="140"/>
      <c r="CI53" s="140"/>
      <c r="CJ53" s="140"/>
      <c r="CK53" s="140"/>
      <c r="CL53" s="140"/>
      <c r="CM53" s="140"/>
      <c r="CN53" s="140"/>
      <c r="CO53" s="140"/>
      <c r="CP53" s="140"/>
      <c r="CQ53" s="140"/>
      <c r="CR53" s="140"/>
      <c r="CS53" s="140"/>
      <c r="CT53" s="140"/>
      <c r="CU53" s="140"/>
      <c r="CV53" s="140"/>
      <c r="CW53" s="140"/>
      <c r="CX53" s="140"/>
      <c r="CY53" s="140"/>
      <c r="CZ53" s="140"/>
      <c r="DA53" s="140"/>
      <c r="DB53" s="140"/>
      <c r="DC53" s="140"/>
      <c r="DD53" s="140"/>
      <c r="DE53" s="140"/>
      <c r="DF53" s="140"/>
      <c r="DG53" s="140"/>
      <c r="DH53" s="140"/>
      <c r="DI53" s="140"/>
      <c r="DJ53" s="140"/>
      <c r="DK53" s="140"/>
      <c r="DL53" s="140"/>
      <c r="DM53" s="140"/>
      <c r="DN53" s="140"/>
      <c r="DO53" s="140"/>
      <c r="DP53" s="140"/>
      <c r="DQ53" s="140"/>
      <c r="DR53" s="140"/>
      <c r="DS53" s="140"/>
      <c r="DT53" s="140"/>
      <c r="DU53" s="140"/>
      <c r="DV53" s="140"/>
      <c r="DW53" s="140"/>
      <c r="DX53" s="140"/>
      <c r="DY53" s="140"/>
      <c r="DZ53" s="140"/>
      <c r="EA53" s="140"/>
      <c r="EB53" s="140"/>
      <c r="EC53" s="140"/>
      <c r="ED53" s="140"/>
      <c r="EE53" s="140"/>
      <c r="EF53" s="140"/>
      <c r="EG53" s="140"/>
      <c r="EH53" s="140"/>
      <c r="EI53" s="140"/>
      <c r="EJ53" s="140"/>
      <c r="EK53" s="140"/>
      <c r="EL53" s="140"/>
      <c r="EM53" s="140"/>
      <c r="EN53" s="140"/>
      <c r="EO53" s="140"/>
      <c r="EP53" s="140"/>
      <c r="EQ53" s="140"/>
      <c r="ER53" s="140"/>
      <c r="ES53" s="140"/>
      <c r="ET53" s="140"/>
      <c r="EU53" s="140"/>
      <c r="EV53" s="140"/>
      <c r="EW53" s="140"/>
      <c r="EX53" s="140"/>
      <c r="EY53" s="140"/>
      <c r="EZ53" s="140"/>
      <c r="FA53" s="140"/>
      <c r="FB53" s="140"/>
      <c r="FC53" s="140"/>
      <c r="FD53" s="140"/>
      <c r="FE53" s="140"/>
      <c r="FF53" s="140"/>
      <c r="FG53" s="140"/>
      <c r="FH53" s="140"/>
      <c r="FI53" s="140"/>
      <c r="FJ53" s="140"/>
      <c r="FK53" s="140"/>
      <c r="FL53" s="140"/>
      <c r="FM53" s="140"/>
      <c r="FN53" s="140"/>
      <c r="FO53" s="140"/>
      <c r="FP53" s="140"/>
      <c r="FQ53" s="140"/>
      <c r="FR53" s="140"/>
      <c r="FS53" s="140"/>
      <c r="FT53" s="140"/>
      <c r="FU53" s="140"/>
      <c r="FV53" s="140"/>
      <c r="FW53" s="140"/>
      <c r="FX53" s="140"/>
      <c r="FY53" s="140"/>
      <c r="FZ53" s="140"/>
      <c r="GA53" s="140"/>
      <c r="GB53" s="140"/>
      <c r="GC53" s="140"/>
      <c r="GD53" s="140"/>
      <c r="GE53" s="140"/>
      <c r="GF53" s="140"/>
      <c r="GG53" s="140"/>
      <c r="GH53" s="140"/>
      <c r="GI53" s="140"/>
      <c r="GJ53" s="140"/>
      <c r="GK53" s="140"/>
      <c r="GL53" s="140"/>
      <c r="GM53" s="140"/>
      <c r="GN53" s="140"/>
      <c r="GO53" s="140"/>
      <c r="GP53" s="140"/>
      <c r="GQ53" s="140"/>
      <c r="GR53" s="140"/>
      <c r="GS53" s="140"/>
      <c r="GT53" s="140"/>
      <c r="GU53" s="140"/>
      <c r="GV53" s="140"/>
      <c r="GW53" s="140"/>
      <c r="GX53" s="140"/>
      <c r="GY53" s="140"/>
      <c r="GZ53" s="140"/>
      <c r="HA53" s="140"/>
      <c r="HB53" s="140"/>
      <c r="HC53" s="140"/>
      <c r="HD53" s="140"/>
      <c r="HE53" s="140"/>
      <c r="HF53" s="140"/>
      <c r="HG53" s="140"/>
      <c r="HH53" s="140"/>
      <c r="HI53" s="140"/>
      <c r="HJ53" s="140"/>
      <c r="HK53" s="140"/>
      <c r="HL53" s="140"/>
      <c r="HM53" s="140"/>
      <c r="HN53" s="140"/>
      <c r="HO53" s="140"/>
      <c r="HP53" s="140"/>
      <c r="HQ53" s="140"/>
      <c r="HR53" s="140"/>
      <c r="HS53" s="140"/>
      <c r="HT53" s="140"/>
      <c r="HU53" s="140"/>
      <c r="HV53" s="140"/>
      <c r="HW53" s="140"/>
      <c r="HX53" s="140"/>
      <c r="HY53" s="140"/>
      <c r="HZ53" s="140"/>
      <c r="IA53" s="140"/>
      <c r="IB53" s="140"/>
      <c r="IC53" s="140"/>
      <c r="ID53" s="140"/>
      <c r="IE53" s="140"/>
      <c r="IF53" s="140"/>
      <c r="IG53" s="140"/>
      <c r="IH53" s="140"/>
      <c r="II53" s="140"/>
      <c r="IJ53" s="140"/>
      <c r="IK53" s="140"/>
      <c r="IL53" s="140"/>
      <c r="IM53" s="140"/>
      <c r="IN53" s="140"/>
      <c r="IO53" s="140"/>
      <c r="IP53" s="140"/>
      <c r="IQ53" s="140"/>
      <c r="IR53" s="140"/>
      <c r="IS53" s="140"/>
      <c r="IT53" s="140"/>
      <c r="IU53" s="140"/>
      <c r="IV53" s="140"/>
    </row>
    <row r="54" spans="1:256" s="143" customFormat="1" ht="12.75" customHeight="1">
      <c r="A54" s="148"/>
      <c r="B54" s="140"/>
      <c r="C54" s="140"/>
      <c r="D54" s="140"/>
      <c r="E54" s="140"/>
      <c r="F54" s="149"/>
      <c r="G54" s="149"/>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140"/>
      <c r="BS54" s="140"/>
      <c r="BT54" s="140"/>
      <c r="BU54" s="140"/>
      <c r="BV54" s="140"/>
      <c r="BW54" s="140"/>
      <c r="BX54" s="140"/>
      <c r="BY54" s="140"/>
      <c r="BZ54" s="140"/>
      <c r="CA54" s="140"/>
      <c r="CB54" s="140"/>
      <c r="CC54" s="140"/>
      <c r="CD54" s="140"/>
      <c r="CE54" s="140"/>
      <c r="CF54" s="140"/>
      <c r="CG54" s="140"/>
      <c r="CH54" s="140"/>
      <c r="CI54" s="140"/>
      <c r="CJ54" s="140"/>
      <c r="CK54" s="140"/>
      <c r="CL54" s="140"/>
      <c r="CM54" s="140"/>
      <c r="CN54" s="140"/>
      <c r="CO54" s="140"/>
      <c r="CP54" s="140"/>
      <c r="CQ54" s="140"/>
      <c r="CR54" s="140"/>
      <c r="CS54" s="140"/>
      <c r="CT54" s="140"/>
      <c r="CU54" s="140"/>
      <c r="CV54" s="140"/>
      <c r="CW54" s="140"/>
      <c r="CX54" s="140"/>
      <c r="CY54" s="140"/>
      <c r="CZ54" s="140"/>
      <c r="DA54" s="140"/>
      <c r="DB54" s="140"/>
      <c r="DC54" s="140"/>
      <c r="DD54" s="140"/>
      <c r="DE54" s="140"/>
      <c r="DF54" s="140"/>
      <c r="DG54" s="140"/>
      <c r="DH54" s="140"/>
      <c r="DI54" s="140"/>
      <c r="DJ54" s="140"/>
      <c r="DK54" s="140"/>
      <c r="DL54" s="140"/>
      <c r="DM54" s="140"/>
      <c r="DN54" s="140"/>
      <c r="DO54" s="140"/>
      <c r="DP54" s="140"/>
      <c r="DQ54" s="140"/>
      <c r="DR54" s="140"/>
      <c r="DS54" s="140"/>
      <c r="DT54" s="140"/>
      <c r="DU54" s="140"/>
      <c r="DV54" s="140"/>
      <c r="DW54" s="140"/>
      <c r="DX54" s="140"/>
      <c r="DY54" s="140"/>
      <c r="DZ54" s="140"/>
      <c r="EA54" s="140"/>
      <c r="EB54" s="140"/>
      <c r="EC54" s="140"/>
      <c r="ED54" s="140"/>
      <c r="EE54" s="140"/>
      <c r="EF54" s="140"/>
      <c r="EG54" s="140"/>
      <c r="EH54" s="140"/>
      <c r="EI54" s="140"/>
      <c r="EJ54" s="140"/>
      <c r="EK54" s="140"/>
      <c r="EL54" s="140"/>
      <c r="EM54" s="140"/>
      <c r="EN54" s="140"/>
      <c r="EO54" s="140"/>
      <c r="EP54" s="140"/>
      <c r="EQ54" s="140"/>
      <c r="ER54" s="140"/>
      <c r="ES54" s="140"/>
      <c r="ET54" s="140"/>
      <c r="EU54" s="140"/>
      <c r="EV54" s="140"/>
      <c r="EW54" s="140"/>
      <c r="EX54" s="140"/>
      <c r="EY54" s="140"/>
      <c r="EZ54" s="140"/>
      <c r="FA54" s="140"/>
      <c r="FB54" s="140"/>
      <c r="FC54" s="140"/>
      <c r="FD54" s="140"/>
      <c r="FE54" s="140"/>
      <c r="FF54" s="140"/>
      <c r="FG54" s="140"/>
      <c r="FH54" s="140"/>
      <c r="FI54" s="140"/>
      <c r="FJ54" s="140"/>
      <c r="FK54" s="140"/>
      <c r="FL54" s="140"/>
      <c r="FM54" s="140"/>
      <c r="FN54" s="140"/>
      <c r="FO54" s="140"/>
      <c r="FP54" s="140"/>
      <c r="FQ54" s="140"/>
      <c r="FR54" s="140"/>
      <c r="FS54" s="140"/>
      <c r="FT54" s="140"/>
      <c r="FU54" s="140"/>
      <c r="FV54" s="140"/>
      <c r="FW54" s="140"/>
      <c r="FX54" s="140"/>
      <c r="FY54" s="140"/>
      <c r="FZ54" s="140"/>
      <c r="GA54" s="140"/>
      <c r="GB54" s="140"/>
      <c r="GC54" s="140"/>
      <c r="GD54" s="140"/>
      <c r="GE54" s="140"/>
      <c r="GF54" s="140"/>
      <c r="GG54" s="140"/>
      <c r="GH54" s="140"/>
      <c r="GI54" s="140"/>
      <c r="GJ54" s="140"/>
      <c r="GK54" s="140"/>
      <c r="GL54" s="140"/>
      <c r="GM54" s="140"/>
      <c r="GN54" s="140"/>
      <c r="GO54" s="140"/>
      <c r="GP54" s="140"/>
      <c r="GQ54" s="140"/>
      <c r="GR54" s="140"/>
      <c r="GS54" s="140"/>
      <c r="GT54" s="140"/>
      <c r="GU54" s="140"/>
      <c r="GV54" s="140"/>
      <c r="GW54" s="140"/>
      <c r="GX54" s="140"/>
      <c r="GY54" s="140"/>
      <c r="GZ54" s="140"/>
      <c r="HA54" s="140"/>
      <c r="HB54" s="140"/>
      <c r="HC54" s="140"/>
      <c r="HD54" s="140"/>
      <c r="HE54" s="140"/>
      <c r="HF54" s="140"/>
      <c r="HG54" s="140"/>
      <c r="HH54" s="140"/>
      <c r="HI54" s="140"/>
      <c r="HJ54" s="140"/>
      <c r="HK54" s="140"/>
      <c r="HL54" s="140"/>
      <c r="HM54" s="140"/>
      <c r="HN54" s="140"/>
      <c r="HO54" s="140"/>
      <c r="HP54" s="140"/>
      <c r="HQ54" s="140"/>
      <c r="HR54" s="140"/>
      <c r="HS54" s="140"/>
      <c r="HT54" s="140"/>
      <c r="HU54" s="140"/>
      <c r="HV54" s="140"/>
      <c r="HW54" s="140"/>
      <c r="HX54" s="140"/>
      <c r="HY54" s="140"/>
      <c r="HZ54" s="140"/>
      <c r="IA54" s="140"/>
      <c r="IB54" s="140"/>
      <c r="IC54" s="140"/>
      <c r="ID54" s="140"/>
      <c r="IE54" s="140"/>
      <c r="IF54" s="140"/>
      <c r="IG54" s="140"/>
      <c r="IH54" s="140"/>
      <c r="II54" s="140"/>
      <c r="IJ54" s="140"/>
      <c r="IK54" s="140"/>
      <c r="IL54" s="140"/>
      <c r="IM54" s="140"/>
      <c r="IN54" s="140"/>
      <c r="IO54" s="140"/>
      <c r="IP54" s="140"/>
      <c r="IQ54" s="140"/>
      <c r="IR54" s="140"/>
      <c r="IS54" s="140"/>
      <c r="IT54" s="140"/>
      <c r="IU54" s="140"/>
      <c r="IV54" s="140"/>
    </row>
    <row r="55" spans="1:256" s="143" customFormat="1" ht="12.75" customHeight="1">
      <c r="A55" s="148"/>
      <c r="B55" s="140"/>
      <c r="C55" s="140"/>
      <c r="D55" s="140"/>
      <c r="E55" s="140"/>
      <c r="F55" s="149"/>
      <c r="G55" s="149"/>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0"/>
      <c r="BX55" s="140"/>
      <c r="BY55" s="140"/>
      <c r="BZ55" s="140"/>
      <c r="CA55" s="140"/>
      <c r="CB55" s="140"/>
      <c r="CC55" s="140"/>
      <c r="CD55" s="140"/>
      <c r="CE55" s="140"/>
      <c r="CF55" s="140"/>
      <c r="CG55" s="140"/>
      <c r="CH55" s="140"/>
      <c r="CI55" s="140"/>
      <c r="CJ55" s="140"/>
      <c r="CK55" s="140"/>
      <c r="CL55" s="140"/>
      <c r="CM55" s="140"/>
      <c r="CN55" s="140"/>
      <c r="CO55" s="140"/>
      <c r="CP55" s="140"/>
      <c r="CQ55" s="140"/>
      <c r="CR55" s="140"/>
      <c r="CS55" s="140"/>
      <c r="CT55" s="140"/>
      <c r="CU55" s="140"/>
      <c r="CV55" s="140"/>
      <c r="CW55" s="140"/>
      <c r="CX55" s="140"/>
      <c r="CY55" s="140"/>
      <c r="CZ55" s="140"/>
      <c r="DA55" s="140"/>
      <c r="DB55" s="140"/>
      <c r="DC55" s="140"/>
      <c r="DD55" s="140"/>
      <c r="DE55" s="140"/>
      <c r="DF55" s="140"/>
      <c r="DG55" s="140"/>
      <c r="DH55" s="140"/>
      <c r="DI55" s="140"/>
      <c r="DJ55" s="140"/>
      <c r="DK55" s="140"/>
      <c r="DL55" s="140"/>
      <c r="DM55" s="140"/>
      <c r="DN55" s="140"/>
      <c r="DO55" s="140"/>
      <c r="DP55" s="140"/>
      <c r="DQ55" s="140"/>
      <c r="DR55" s="140"/>
      <c r="DS55" s="140"/>
      <c r="DT55" s="140"/>
      <c r="DU55" s="140"/>
      <c r="DV55" s="140"/>
      <c r="DW55" s="140"/>
      <c r="DX55" s="140"/>
      <c r="DY55" s="140"/>
      <c r="DZ55" s="140"/>
      <c r="EA55" s="140"/>
      <c r="EB55" s="140"/>
      <c r="EC55" s="140"/>
      <c r="ED55" s="140"/>
      <c r="EE55" s="140"/>
      <c r="EF55" s="140"/>
      <c r="EG55" s="140"/>
      <c r="EH55" s="140"/>
      <c r="EI55" s="140"/>
      <c r="EJ55" s="140"/>
      <c r="EK55" s="140"/>
      <c r="EL55" s="140"/>
      <c r="EM55" s="140"/>
      <c r="EN55" s="140"/>
      <c r="EO55" s="140"/>
      <c r="EP55" s="140"/>
      <c r="EQ55" s="140"/>
      <c r="ER55" s="140"/>
      <c r="ES55" s="140"/>
      <c r="ET55" s="140"/>
      <c r="EU55" s="140"/>
      <c r="EV55" s="140"/>
      <c r="EW55" s="140"/>
      <c r="EX55" s="140"/>
      <c r="EY55" s="140"/>
      <c r="EZ55" s="140"/>
      <c r="FA55" s="140"/>
      <c r="FB55" s="140"/>
      <c r="FC55" s="140"/>
      <c r="FD55" s="140"/>
      <c r="FE55" s="140"/>
      <c r="FF55" s="140"/>
      <c r="FG55" s="140"/>
      <c r="FH55" s="140"/>
      <c r="FI55" s="140"/>
      <c r="FJ55" s="140"/>
      <c r="FK55" s="140"/>
      <c r="FL55" s="140"/>
      <c r="FM55" s="140"/>
      <c r="FN55" s="140"/>
      <c r="FO55" s="140"/>
      <c r="FP55" s="140"/>
      <c r="FQ55" s="140"/>
      <c r="FR55" s="140"/>
      <c r="FS55" s="140"/>
      <c r="FT55" s="140"/>
      <c r="FU55" s="140"/>
      <c r="FV55" s="140"/>
      <c r="FW55" s="140"/>
      <c r="FX55" s="140"/>
      <c r="FY55" s="140"/>
      <c r="FZ55" s="140"/>
      <c r="GA55" s="140"/>
      <c r="GB55" s="140"/>
      <c r="GC55" s="140"/>
      <c r="GD55" s="140"/>
      <c r="GE55" s="140"/>
      <c r="GF55" s="140"/>
      <c r="GG55" s="140"/>
      <c r="GH55" s="140"/>
      <c r="GI55" s="140"/>
      <c r="GJ55" s="140"/>
      <c r="GK55" s="140"/>
      <c r="GL55" s="140"/>
      <c r="GM55" s="140"/>
      <c r="GN55" s="140"/>
      <c r="GO55" s="140"/>
      <c r="GP55" s="140"/>
      <c r="GQ55" s="140"/>
      <c r="GR55" s="140"/>
      <c r="GS55" s="140"/>
      <c r="GT55" s="140"/>
      <c r="GU55" s="140"/>
      <c r="GV55" s="140"/>
      <c r="GW55" s="140"/>
      <c r="GX55" s="140"/>
      <c r="GY55" s="140"/>
      <c r="GZ55" s="140"/>
      <c r="HA55" s="140"/>
      <c r="HB55" s="140"/>
      <c r="HC55" s="140"/>
      <c r="HD55" s="140"/>
      <c r="HE55" s="140"/>
      <c r="HF55" s="140"/>
      <c r="HG55" s="140"/>
      <c r="HH55" s="140"/>
      <c r="HI55" s="140"/>
      <c r="HJ55" s="140"/>
      <c r="HK55" s="140"/>
      <c r="HL55" s="140"/>
      <c r="HM55" s="140"/>
      <c r="HN55" s="140"/>
      <c r="HO55" s="140"/>
      <c r="HP55" s="140"/>
      <c r="HQ55" s="140"/>
      <c r="HR55" s="140"/>
      <c r="HS55" s="140"/>
      <c r="HT55" s="140"/>
      <c r="HU55" s="140"/>
      <c r="HV55" s="140"/>
      <c r="HW55" s="140"/>
      <c r="HX55" s="140"/>
      <c r="HY55" s="140"/>
      <c r="HZ55" s="140"/>
      <c r="IA55" s="140"/>
      <c r="IB55" s="140"/>
      <c r="IC55" s="140"/>
      <c r="ID55" s="140"/>
      <c r="IE55" s="140"/>
      <c r="IF55" s="140"/>
      <c r="IG55" s="140"/>
      <c r="IH55" s="140"/>
      <c r="II55" s="140"/>
      <c r="IJ55" s="140"/>
      <c r="IK55" s="140"/>
      <c r="IL55" s="140"/>
      <c r="IM55" s="140"/>
      <c r="IN55" s="140"/>
      <c r="IO55" s="140"/>
      <c r="IP55" s="140"/>
      <c r="IQ55" s="140"/>
      <c r="IR55" s="140"/>
      <c r="IS55" s="140"/>
      <c r="IT55" s="140"/>
      <c r="IU55" s="140"/>
      <c r="IV55" s="140"/>
    </row>
    <row r="56" spans="1:256" s="143" customFormat="1" ht="12.75" customHeight="1">
      <c r="A56" s="148"/>
      <c r="B56" s="140"/>
      <c r="C56" s="140"/>
      <c r="D56" s="140"/>
      <c r="E56" s="140"/>
      <c r="F56" s="149"/>
      <c r="G56" s="149"/>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0"/>
      <c r="BR56" s="140"/>
      <c r="BS56" s="140"/>
      <c r="BT56" s="140"/>
      <c r="BU56" s="140"/>
      <c r="BV56" s="140"/>
      <c r="BW56" s="140"/>
      <c r="BX56" s="140"/>
      <c r="BY56" s="140"/>
      <c r="BZ56" s="140"/>
      <c r="CA56" s="140"/>
      <c r="CB56" s="140"/>
      <c r="CC56" s="140"/>
      <c r="CD56" s="140"/>
      <c r="CE56" s="140"/>
      <c r="CF56" s="140"/>
      <c r="CG56" s="140"/>
      <c r="CH56" s="140"/>
      <c r="CI56" s="140"/>
      <c r="CJ56" s="140"/>
      <c r="CK56" s="140"/>
      <c r="CL56" s="140"/>
      <c r="CM56" s="140"/>
      <c r="CN56" s="140"/>
      <c r="CO56" s="140"/>
      <c r="CP56" s="140"/>
      <c r="CQ56" s="140"/>
      <c r="CR56" s="140"/>
      <c r="CS56" s="140"/>
      <c r="CT56" s="140"/>
      <c r="CU56" s="140"/>
      <c r="CV56" s="140"/>
      <c r="CW56" s="140"/>
      <c r="CX56" s="140"/>
      <c r="CY56" s="140"/>
      <c r="CZ56" s="140"/>
      <c r="DA56" s="140"/>
      <c r="DB56" s="140"/>
      <c r="DC56" s="140"/>
      <c r="DD56" s="140"/>
      <c r="DE56" s="140"/>
      <c r="DF56" s="140"/>
      <c r="DG56" s="140"/>
      <c r="DH56" s="140"/>
      <c r="DI56" s="140"/>
      <c r="DJ56" s="140"/>
      <c r="DK56" s="140"/>
      <c r="DL56" s="140"/>
      <c r="DM56" s="140"/>
      <c r="DN56" s="140"/>
      <c r="DO56" s="140"/>
      <c r="DP56" s="140"/>
      <c r="DQ56" s="140"/>
      <c r="DR56" s="140"/>
      <c r="DS56" s="140"/>
      <c r="DT56" s="140"/>
      <c r="DU56" s="140"/>
      <c r="DV56" s="140"/>
      <c r="DW56" s="140"/>
      <c r="DX56" s="140"/>
      <c r="DY56" s="140"/>
      <c r="DZ56" s="140"/>
      <c r="EA56" s="140"/>
      <c r="EB56" s="140"/>
      <c r="EC56" s="140"/>
      <c r="ED56" s="140"/>
      <c r="EE56" s="140"/>
      <c r="EF56" s="140"/>
      <c r="EG56" s="140"/>
      <c r="EH56" s="140"/>
      <c r="EI56" s="140"/>
      <c r="EJ56" s="140"/>
      <c r="EK56" s="140"/>
      <c r="EL56" s="140"/>
      <c r="EM56" s="140"/>
      <c r="EN56" s="140"/>
      <c r="EO56" s="140"/>
      <c r="EP56" s="140"/>
      <c r="EQ56" s="140"/>
      <c r="ER56" s="140"/>
      <c r="ES56" s="140"/>
      <c r="ET56" s="140"/>
      <c r="EU56" s="140"/>
      <c r="EV56" s="140"/>
      <c r="EW56" s="140"/>
      <c r="EX56" s="140"/>
      <c r="EY56" s="140"/>
      <c r="EZ56" s="140"/>
      <c r="FA56" s="140"/>
      <c r="FB56" s="140"/>
      <c r="FC56" s="140"/>
      <c r="FD56" s="140"/>
      <c r="FE56" s="140"/>
      <c r="FF56" s="140"/>
      <c r="FG56" s="140"/>
      <c r="FH56" s="140"/>
      <c r="FI56" s="140"/>
      <c r="FJ56" s="140"/>
      <c r="FK56" s="140"/>
      <c r="FL56" s="140"/>
      <c r="FM56" s="140"/>
      <c r="FN56" s="140"/>
      <c r="FO56" s="140"/>
      <c r="FP56" s="140"/>
      <c r="FQ56" s="140"/>
      <c r="FR56" s="140"/>
      <c r="FS56" s="140"/>
      <c r="FT56" s="140"/>
      <c r="FU56" s="140"/>
      <c r="FV56" s="140"/>
      <c r="FW56" s="140"/>
      <c r="FX56" s="140"/>
      <c r="FY56" s="140"/>
      <c r="FZ56" s="140"/>
      <c r="GA56" s="140"/>
      <c r="GB56" s="140"/>
      <c r="GC56" s="140"/>
      <c r="GD56" s="140"/>
      <c r="GE56" s="140"/>
      <c r="GF56" s="140"/>
      <c r="GG56" s="140"/>
      <c r="GH56" s="140"/>
      <c r="GI56" s="140"/>
      <c r="GJ56" s="140"/>
      <c r="GK56" s="140"/>
      <c r="GL56" s="140"/>
      <c r="GM56" s="140"/>
      <c r="GN56" s="140"/>
      <c r="GO56" s="140"/>
      <c r="GP56" s="140"/>
      <c r="GQ56" s="140"/>
      <c r="GR56" s="140"/>
      <c r="GS56" s="140"/>
      <c r="GT56" s="140"/>
      <c r="GU56" s="140"/>
      <c r="GV56" s="140"/>
      <c r="GW56" s="140"/>
      <c r="GX56" s="140"/>
      <c r="GY56" s="140"/>
      <c r="GZ56" s="140"/>
      <c r="HA56" s="140"/>
      <c r="HB56" s="140"/>
      <c r="HC56" s="140"/>
      <c r="HD56" s="140"/>
      <c r="HE56" s="140"/>
      <c r="HF56" s="140"/>
      <c r="HG56" s="140"/>
      <c r="HH56" s="140"/>
      <c r="HI56" s="140"/>
      <c r="HJ56" s="140"/>
      <c r="HK56" s="140"/>
      <c r="HL56" s="140"/>
      <c r="HM56" s="140"/>
      <c r="HN56" s="140"/>
      <c r="HO56" s="140"/>
      <c r="HP56" s="140"/>
      <c r="HQ56" s="140"/>
      <c r="HR56" s="140"/>
      <c r="HS56" s="140"/>
      <c r="HT56" s="140"/>
      <c r="HU56" s="140"/>
      <c r="HV56" s="140"/>
      <c r="HW56" s="140"/>
      <c r="HX56" s="140"/>
      <c r="HY56" s="140"/>
      <c r="HZ56" s="140"/>
      <c r="IA56" s="140"/>
      <c r="IB56" s="140"/>
      <c r="IC56" s="140"/>
      <c r="ID56" s="140"/>
      <c r="IE56" s="140"/>
      <c r="IF56" s="140"/>
      <c r="IG56" s="140"/>
      <c r="IH56" s="140"/>
      <c r="II56" s="140"/>
      <c r="IJ56" s="140"/>
      <c r="IK56" s="140"/>
      <c r="IL56" s="140"/>
      <c r="IM56" s="140"/>
      <c r="IN56" s="140"/>
      <c r="IO56" s="140"/>
      <c r="IP56" s="140"/>
      <c r="IQ56" s="140"/>
      <c r="IR56" s="140"/>
      <c r="IS56" s="140"/>
      <c r="IT56" s="140"/>
      <c r="IU56" s="140"/>
      <c r="IV56" s="140"/>
    </row>
    <row r="57" spans="1:256" s="143" customFormat="1" ht="12.75" customHeight="1">
      <c r="A57" s="148"/>
      <c r="B57" s="140"/>
      <c r="C57" s="140"/>
      <c r="D57" s="140"/>
      <c r="E57" s="140"/>
      <c r="F57" s="149"/>
      <c r="G57" s="149"/>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40"/>
      <c r="BV57" s="140"/>
      <c r="BW57" s="140"/>
      <c r="BX57" s="140"/>
      <c r="BY57" s="140"/>
      <c r="BZ57" s="140"/>
      <c r="CA57" s="140"/>
      <c r="CB57" s="140"/>
      <c r="CC57" s="140"/>
      <c r="CD57" s="140"/>
      <c r="CE57" s="140"/>
      <c r="CF57" s="140"/>
      <c r="CG57" s="140"/>
      <c r="CH57" s="140"/>
      <c r="CI57" s="140"/>
      <c r="CJ57" s="140"/>
      <c r="CK57" s="140"/>
      <c r="CL57" s="140"/>
      <c r="CM57" s="140"/>
      <c r="CN57" s="140"/>
      <c r="CO57" s="140"/>
      <c r="CP57" s="140"/>
      <c r="CQ57" s="140"/>
      <c r="CR57" s="140"/>
      <c r="CS57" s="140"/>
      <c r="CT57" s="140"/>
      <c r="CU57" s="140"/>
      <c r="CV57" s="140"/>
      <c r="CW57" s="140"/>
      <c r="CX57" s="140"/>
      <c r="CY57" s="140"/>
      <c r="CZ57" s="140"/>
      <c r="DA57" s="140"/>
      <c r="DB57" s="140"/>
      <c r="DC57" s="140"/>
      <c r="DD57" s="140"/>
      <c r="DE57" s="140"/>
      <c r="DF57" s="140"/>
      <c r="DG57" s="140"/>
      <c r="DH57" s="140"/>
      <c r="DI57" s="140"/>
      <c r="DJ57" s="140"/>
      <c r="DK57" s="140"/>
      <c r="DL57" s="140"/>
      <c r="DM57" s="140"/>
      <c r="DN57" s="140"/>
      <c r="DO57" s="140"/>
      <c r="DP57" s="140"/>
      <c r="DQ57" s="140"/>
      <c r="DR57" s="140"/>
      <c r="DS57" s="140"/>
      <c r="DT57" s="140"/>
      <c r="DU57" s="140"/>
      <c r="DV57" s="140"/>
      <c r="DW57" s="140"/>
      <c r="DX57" s="140"/>
      <c r="DY57" s="140"/>
      <c r="DZ57" s="140"/>
      <c r="EA57" s="140"/>
      <c r="EB57" s="140"/>
      <c r="EC57" s="140"/>
      <c r="ED57" s="140"/>
      <c r="EE57" s="140"/>
      <c r="EF57" s="140"/>
      <c r="EG57" s="140"/>
      <c r="EH57" s="140"/>
      <c r="EI57" s="140"/>
      <c r="EJ57" s="140"/>
      <c r="EK57" s="140"/>
      <c r="EL57" s="140"/>
      <c r="EM57" s="140"/>
      <c r="EN57" s="140"/>
      <c r="EO57" s="140"/>
      <c r="EP57" s="140"/>
      <c r="EQ57" s="140"/>
      <c r="ER57" s="140"/>
      <c r="ES57" s="140"/>
      <c r="ET57" s="140"/>
      <c r="EU57" s="140"/>
      <c r="EV57" s="140"/>
      <c r="EW57" s="140"/>
      <c r="EX57" s="140"/>
      <c r="EY57" s="140"/>
      <c r="EZ57" s="140"/>
      <c r="FA57" s="140"/>
      <c r="FB57" s="140"/>
      <c r="FC57" s="140"/>
      <c r="FD57" s="140"/>
      <c r="FE57" s="140"/>
      <c r="FF57" s="140"/>
      <c r="FG57" s="140"/>
      <c r="FH57" s="140"/>
      <c r="FI57" s="140"/>
      <c r="FJ57" s="140"/>
      <c r="FK57" s="140"/>
      <c r="FL57" s="140"/>
      <c r="FM57" s="140"/>
      <c r="FN57" s="140"/>
      <c r="FO57" s="140"/>
      <c r="FP57" s="140"/>
      <c r="FQ57" s="140"/>
      <c r="FR57" s="140"/>
      <c r="FS57" s="140"/>
      <c r="FT57" s="140"/>
      <c r="FU57" s="140"/>
      <c r="FV57" s="140"/>
      <c r="FW57" s="140"/>
      <c r="FX57" s="140"/>
      <c r="FY57" s="140"/>
      <c r="FZ57" s="140"/>
      <c r="GA57" s="140"/>
      <c r="GB57" s="140"/>
      <c r="GC57" s="140"/>
      <c r="GD57" s="140"/>
      <c r="GE57" s="140"/>
      <c r="GF57" s="140"/>
      <c r="GG57" s="140"/>
      <c r="GH57" s="140"/>
      <c r="GI57" s="140"/>
      <c r="GJ57" s="140"/>
      <c r="GK57" s="140"/>
      <c r="GL57" s="140"/>
      <c r="GM57" s="140"/>
      <c r="GN57" s="140"/>
      <c r="GO57" s="140"/>
      <c r="GP57" s="140"/>
      <c r="GQ57" s="140"/>
      <c r="GR57" s="140"/>
      <c r="GS57" s="140"/>
      <c r="GT57" s="140"/>
      <c r="GU57" s="140"/>
      <c r="GV57" s="140"/>
      <c r="GW57" s="140"/>
      <c r="GX57" s="140"/>
      <c r="GY57" s="140"/>
      <c r="GZ57" s="140"/>
      <c r="HA57" s="140"/>
      <c r="HB57" s="140"/>
      <c r="HC57" s="140"/>
      <c r="HD57" s="140"/>
      <c r="HE57" s="140"/>
      <c r="HF57" s="140"/>
      <c r="HG57" s="140"/>
      <c r="HH57" s="140"/>
      <c r="HI57" s="140"/>
      <c r="HJ57" s="140"/>
      <c r="HK57" s="140"/>
      <c r="HL57" s="140"/>
      <c r="HM57" s="140"/>
      <c r="HN57" s="140"/>
      <c r="HO57" s="140"/>
      <c r="HP57" s="140"/>
      <c r="HQ57" s="140"/>
      <c r="HR57" s="140"/>
      <c r="HS57" s="140"/>
      <c r="HT57" s="140"/>
      <c r="HU57" s="140"/>
      <c r="HV57" s="140"/>
      <c r="HW57" s="140"/>
      <c r="HX57" s="140"/>
      <c r="HY57" s="140"/>
      <c r="HZ57" s="140"/>
      <c r="IA57" s="140"/>
      <c r="IB57" s="140"/>
      <c r="IC57" s="140"/>
      <c r="ID57" s="140"/>
      <c r="IE57" s="140"/>
      <c r="IF57" s="140"/>
      <c r="IG57" s="140"/>
      <c r="IH57" s="140"/>
      <c r="II57" s="140"/>
      <c r="IJ57" s="140"/>
      <c r="IK57" s="140"/>
      <c r="IL57" s="140"/>
      <c r="IM57" s="140"/>
      <c r="IN57" s="140"/>
      <c r="IO57" s="140"/>
      <c r="IP57" s="140"/>
      <c r="IQ57" s="140"/>
      <c r="IR57" s="140"/>
      <c r="IS57" s="140"/>
      <c r="IT57" s="140"/>
      <c r="IU57" s="140"/>
      <c r="IV57" s="140"/>
    </row>
    <row r="58" spans="1:256" s="143" customFormat="1" ht="12.75" customHeight="1">
      <c r="A58" s="148"/>
      <c r="B58" s="140"/>
      <c r="C58" s="140"/>
      <c r="D58" s="140"/>
      <c r="E58" s="140"/>
      <c r="F58" s="149"/>
      <c r="G58" s="149"/>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0"/>
      <c r="BR58" s="140"/>
      <c r="BS58" s="140"/>
      <c r="BT58" s="140"/>
      <c r="BU58" s="140"/>
      <c r="BV58" s="140"/>
      <c r="BW58" s="140"/>
      <c r="BX58" s="140"/>
      <c r="BY58" s="140"/>
      <c r="BZ58" s="140"/>
      <c r="CA58" s="140"/>
      <c r="CB58" s="140"/>
      <c r="CC58" s="140"/>
      <c r="CD58" s="140"/>
      <c r="CE58" s="140"/>
      <c r="CF58" s="140"/>
      <c r="CG58" s="140"/>
      <c r="CH58" s="140"/>
      <c r="CI58" s="140"/>
      <c r="CJ58" s="140"/>
      <c r="CK58" s="140"/>
      <c r="CL58" s="140"/>
      <c r="CM58" s="140"/>
      <c r="CN58" s="140"/>
      <c r="CO58" s="140"/>
      <c r="CP58" s="140"/>
      <c r="CQ58" s="140"/>
      <c r="CR58" s="140"/>
      <c r="CS58" s="140"/>
      <c r="CT58" s="140"/>
      <c r="CU58" s="140"/>
      <c r="CV58" s="140"/>
      <c r="CW58" s="140"/>
      <c r="CX58" s="140"/>
      <c r="CY58" s="140"/>
      <c r="CZ58" s="140"/>
      <c r="DA58" s="140"/>
      <c r="DB58" s="140"/>
      <c r="DC58" s="140"/>
      <c r="DD58" s="140"/>
      <c r="DE58" s="140"/>
      <c r="DF58" s="140"/>
      <c r="DG58" s="140"/>
      <c r="DH58" s="140"/>
      <c r="DI58" s="140"/>
      <c r="DJ58" s="140"/>
      <c r="DK58" s="140"/>
      <c r="DL58" s="140"/>
      <c r="DM58" s="140"/>
      <c r="DN58" s="140"/>
      <c r="DO58" s="140"/>
      <c r="DP58" s="140"/>
      <c r="DQ58" s="140"/>
      <c r="DR58" s="140"/>
      <c r="DS58" s="140"/>
      <c r="DT58" s="140"/>
      <c r="DU58" s="140"/>
      <c r="DV58" s="140"/>
      <c r="DW58" s="140"/>
      <c r="DX58" s="140"/>
      <c r="DY58" s="140"/>
      <c r="DZ58" s="140"/>
      <c r="EA58" s="140"/>
      <c r="EB58" s="140"/>
      <c r="EC58" s="140"/>
      <c r="ED58" s="140"/>
      <c r="EE58" s="140"/>
      <c r="EF58" s="140"/>
      <c r="EG58" s="140"/>
      <c r="EH58" s="140"/>
      <c r="EI58" s="140"/>
      <c r="EJ58" s="140"/>
      <c r="EK58" s="140"/>
      <c r="EL58" s="140"/>
      <c r="EM58" s="140"/>
      <c r="EN58" s="140"/>
      <c r="EO58" s="140"/>
      <c r="EP58" s="140"/>
      <c r="EQ58" s="140"/>
      <c r="ER58" s="140"/>
      <c r="ES58" s="140"/>
      <c r="ET58" s="140"/>
      <c r="EU58" s="140"/>
      <c r="EV58" s="140"/>
      <c r="EW58" s="140"/>
      <c r="EX58" s="140"/>
      <c r="EY58" s="140"/>
      <c r="EZ58" s="140"/>
      <c r="FA58" s="140"/>
      <c r="FB58" s="140"/>
      <c r="FC58" s="140"/>
      <c r="FD58" s="140"/>
      <c r="FE58" s="140"/>
      <c r="FF58" s="140"/>
      <c r="FG58" s="140"/>
      <c r="FH58" s="140"/>
      <c r="FI58" s="140"/>
      <c r="FJ58" s="140"/>
      <c r="FK58" s="140"/>
      <c r="FL58" s="140"/>
      <c r="FM58" s="140"/>
      <c r="FN58" s="140"/>
      <c r="FO58" s="140"/>
      <c r="FP58" s="140"/>
      <c r="FQ58" s="140"/>
      <c r="FR58" s="140"/>
      <c r="FS58" s="140"/>
      <c r="FT58" s="140"/>
      <c r="FU58" s="140"/>
      <c r="FV58" s="140"/>
      <c r="FW58" s="140"/>
      <c r="FX58" s="140"/>
      <c r="FY58" s="140"/>
      <c r="FZ58" s="140"/>
      <c r="GA58" s="140"/>
      <c r="GB58" s="140"/>
      <c r="GC58" s="140"/>
      <c r="GD58" s="140"/>
      <c r="GE58" s="140"/>
      <c r="GF58" s="140"/>
      <c r="GG58" s="140"/>
      <c r="GH58" s="140"/>
      <c r="GI58" s="140"/>
      <c r="GJ58" s="140"/>
      <c r="GK58" s="140"/>
      <c r="GL58" s="140"/>
      <c r="GM58" s="140"/>
      <c r="GN58" s="140"/>
      <c r="GO58" s="140"/>
      <c r="GP58" s="140"/>
      <c r="GQ58" s="140"/>
      <c r="GR58" s="140"/>
      <c r="GS58" s="140"/>
      <c r="GT58" s="140"/>
      <c r="GU58" s="140"/>
      <c r="GV58" s="140"/>
      <c r="GW58" s="140"/>
      <c r="GX58" s="140"/>
      <c r="GY58" s="140"/>
      <c r="GZ58" s="140"/>
      <c r="HA58" s="140"/>
      <c r="HB58" s="140"/>
      <c r="HC58" s="140"/>
      <c r="HD58" s="140"/>
      <c r="HE58" s="140"/>
      <c r="HF58" s="140"/>
      <c r="HG58" s="140"/>
      <c r="HH58" s="140"/>
      <c r="HI58" s="140"/>
      <c r="HJ58" s="140"/>
      <c r="HK58" s="140"/>
      <c r="HL58" s="140"/>
      <c r="HM58" s="140"/>
      <c r="HN58" s="140"/>
      <c r="HO58" s="140"/>
      <c r="HP58" s="140"/>
      <c r="HQ58" s="140"/>
      <c r="HR58" s="140"/>
      <c r="HS58" s="140"/>
      <c r="HT58" s="140"/>
      <c r="HU58" s="140"/>
      <c r="HV58" s="140"/>
      <c r="HW58" s="140"/>
      <c r="HX58" s="140"/>
      <c r="HY58" s="140"/>
      <c r="HZ58" s="140"/>
      <c r="IA58" s="140"/>
      <c r="IB58" s="140"/>
      <c r="IC58" s="140"/>
      <c r="ID58" s="140"/>
      <c r="IE58" s="140"/>
      <c r="IF58" s="140"/>
      <c r="IG58" s="140"/>
      <c r="IH58" s="140"/>
      <c r="II58" s="140"/>
      <c r="IJ58" s="140"/>
      <c r="IK58" s="140"/>
      <c r="IL58" s="140"/>
      <c r="IM58" s="140"/>
      <c r="IN58" s="140"/>
      <c r="IO58" s="140"/>
      <c r="IP58" s="140"/>
      <c r="IQ58" s="140"/>
      <c r="IR58" s="140"/>
      <c r="IS58" s="140"/>
      <c r="IT58" s="140"/>
      <c r="IU58" s="140"/>
      <c r="IV58" s="140"/>
    </row>
    <row r="59" spans="1:256" s="143" customFormat="1" ht="12.75" customHeight="1">
      <c r="A59" s="148"/>
      <c r="B59" s="140"/>
      <c r="C59" s="140"/>
      <c r="D59" s="140"/>
      <c r="E59" s="140"/>
      <c r="F59" s="149"/>
      <c r="G59" s="149"/>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140"/>
      <c r="BP59" s="140"/>
      <c r="BQ59" s="140"/>
      <c r="BR59" s="140"/>
      <c r="BS59" s="140"/>
      <c r="BT59" s="140"/>
      <c r="BU59" s="140"/>
      <c r="BV59" s="140"/>
      <c r="BW59" s="140"/>
      <c r="BX59" s="140"/>
      <c r="BY59" s="140"/>
      <c r="BZ59" s="140"/>
      <c r="CA59" s="140"/>
      <c r="CB59" s="140"/>
      <c r="CC59" s="140"/>
      <c r="CD59" s="140"/>
      <c r="CE59" s="140"/>
      <c r="CF59" s="140"/>
      <c r="CG59" s="140"/>
      <c r="CH59" s="140"/>
      <c r="CI59" s="140"/>
      <c r="CJ59" s="140"/>
      <c r="CK59" s="140"/>
      <c r="CL59" s="140"/>
      <c r="CM59" s="140"/>
      <c r="CN59" s="140"/>
      <c r="CO59" s="140"/>
      <c r="CP59" s="140"/>
      <c r="CQ59" s="140"/>
      <c r="CR59" s="140"/>
      <c r="CS59" s="140"/>
      <c r="CT59" s="140"/>
      <c r="CU59" s="140"/>
      <c r="CV59" s="140"/>
      <c r="CW59" s="140"/>
      <c r="CX59" s="140"/>
      <c r="CY59" s="140"/>
      <c r="CZ59" s="140"/>
      <c r="DA59" s="140"/>
      <c r="DB59" s="140"/>
      <c r="DC59" s="140"/>
      <c r="DD59" s="140"/>
      <c r="DE59" s="140"/>
      <c r="DF59" s="140"/>
      <c r="DG59" s="140"/>
      <c r="DH59" s="140"/>
      <c r="DI59" s="140"/>
      <c r="DJ59" s="140"/>
      <c r="DK59" s="140"/>
      <c r="DL59" s="140"/>
      <c r="DM59" s="140"/>
      <c r="DN59" s="140"/>
      <c r="DO59" s="140"/>
      <c r="DP59" s="140"/>
      <c r="DQ59" s="140"/>
      <c r="DR59" s="140"/>
      <c r="DS59" s="140"/>
      <c r="DT59" s="140"/>
      <c r="DU59" s="140"/>
      <c r="DV59" s="140"/>
      <c r="DW59" s="140"/>
      <c r="DX59" s="140"/>
      <c r="DY59" s="140"/>
      <c r="DZ59" s="140"/>
      <c r="EA59" s="140"/>
      <c r="EB59" s="140"/>
      <c r="EC59" s="140"/>
      <c r="ED59" s="140"/>
      <c r="EE59" s="140"/>
      <c r="EF59" s="140"/>
      <c r="EG59" s="140"/>
      <c r="EH59" s="140"/>
      <c r="EI59" s="140"/>
      <c r="EJ59" s="140"/>
      <c r="EK59" s="140"/>
      <c r="EL59" s="140"/>
      <c r="EM59" s="140"/>
      <c r="EN59" s="140"/>
      <c r="EO59" s="140"/>
      <c r="EP59" s="140"/>
      <c r="EQ59" s="140"/>
      <c r="ER59" s="140"/>
      <c r="ES59" s="140"/>
      <c r="ET59" s="140"/>
      <c r="EU59" s="140"/>
      <c r="EV59" s="140"/>
      <c r="EW59" s="140"/>
      <c r="EX59" s="140"/>
      <c r="EY59" s="140"/>
      <c r="EZ59" s="140"/>
      <c r="FA59" s="140"/>
      <c r="FB59" s="140"/>
      <c r="FC59" s="140"/>
      <c r="FD59" s="140"/>
      <c r="FE59" s="140"/>
      <c r="FF59" s="140"/>
      <c r="FG59" s="140"/>
      <c r="FH59" s="140"/>
      <c r="FI59" s="140"/>
      <c r="FJ59" s="140"/>
      <c r="FK59" s="140"/>
      <c r="FL59" s="140"/>
      <c r="FM59" s="140"/>
      <c r="FN59" s="140"/>
      <c r="FO59" s="140"/>
      <c r="FP59" s="140"/>
      <c r="FQ59" s="140"/>
      <c r="FR59" s="140"/>
      <c r="FS59" s="140"/>
      <c r="FT59" s="140"/>
      <c r="FU59" s="140"/>
      <c r="FV59" s="140"/>
      <c r="FW59" s="140"/>
      <c r="FX59" s="140"/>
      <c r="FY59" s="140"/>
      <c r="FZ59" s="140"/>
      <c r="GA59" s="140"/>
      <c r="GB59" s="140"/>
      <c r="GC59" s="140"/>
      <c r="GD59" s="140"/>
      <c r="GE59" s="140"/>
      <c r="GF59" s="140"/>
      <c r="GG59" s="140"/>
      <c r="GH59" s="140"/>
      <c r="GI59" s="140"/>
      <c r="GJ59" s="140"/>
      <c r="GK59" s="140"/>
      <c r="GL59" s="140"/>
      <c r="GM59" s="140"/>
      <c r="GN59" s="140"/>
      <c r="GO59" s="140"/>
      <c r="GP59" s="140"/>
      <c r="GQ59" s="140"/>
      <c r="GR59" s="140"/>
      <c r="GS59" s="140"/>
      <c r="GT59" s="140"/>
      <c r="GU59" s="140"/>
      <c r="GV59" s="140"/>
      <c r="GW59" s="140"/>
      <c r="GX59" s="140"/>
      <c r="GY59" s="140"/>
      <c r="GZ59" s="140"/>
      <c r="HA59" s="140"/>
      <c r="HB59" s="140"/>
      <c r="HC59" s="140"/>
      <c r="HD59" s="140"/>
      <c r="HE59" s="140"/>
      <c r="HF59" s="140"/>
      <c r="HG59" s="140"/>
      <c r="HH59" s="140"/>
      <c r="HI59" s="140"/>
      <c r="HJ59" s="140"/>
      <c r="HK59" s="140"/>
      <c r="HL59" s="140"/>
      <c r="HM59" s="140"/>
      <c r="HN59" s="140"/>
      <c r="HO59" s="140"/>
      <c r="HP59" s="140"/>
      <c r="HQ59" s="140"/>
      <c r="HR59" s="140"/>
      <c r="HS59" s="140"/>
      <c r="HT59" s="140"/>
      <c r="HU59" s="140"/>
      <c r="HV59" s="140"/>
      <c r="HW59" s="140"/>
      <c r="HX59" s="140"/>
      <c r="HY59" s="140"/>
      <c r="HZ59" s="140"/>
      <c r="IA59" s="140"/>
      <c r="IB59" s="140"/>
      <c r="IC59" s="140"/>
      <c r="ID59" s="140"/>
      <c r="IE59" s="140"/>
      <c r="IF59" s="140"/>
      <c r="IG59" s="140"/>
      <c r="IH59" s="140"/>
      <c r="II59" s="140"/>
      <c r="IJ59" s="140"/>
      <c r="IK59" s="140"/>
      <c r="IL59" s="140"/>
      <c r="IM59" s="140"/>
      <c r="IN59" s="140"/>
      <c r="IO59" s="140"/>
      <c r="IP59" s="140"/>
      <c r="IQ59" s="140"/>
      <c r="IR59" s="140"/>
      <c r="IS59" s="140"/>
      <c r="IT59" s="140"/>
      <c r="IU59" s="140"/>
      <c r="IV59" s="140"/>
    </row>
    <row r="60" spans="1:256" s="143" customFormat="1" ht="12.75" customHeight="1">
      <c r="A60" s="148"/>
      <c r="B60" s="140"/>
      <c r="C60" s="140"/>
      <c r="D60" s="140"/>
      <c r="E60" s="140"/>
      <c r="F60" s="149"/>
      <c r="G60" s="149"/>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c r="BJ60" s="140"/>
      <c r="BK60" s="140"/>
      <c r="BL60" s="140"/>
      <c r="BM60" s="140"/>
      <c r="BN60" s="140"/>
      <c r="BO60" s="140"/>
      <c r="BP60" s="140"/>
      <c r="BQ60" s="140"/>
      <c r="BR60" s="140"/>
      <c r="BS60" s="140"/>
      <c r="BT60" s="140"/>
      <c r="BU60" s="140"/>
      <c r="BV60" s="140"/>
      <c r="BW60" s="140"/>
      <c r="BX60" s="140"/>
      <c r="BY60" s="140"/>
      <c r="BZ60" s="140"/>
      <c r="CA60" s="140"/>
      <c r="CB60" s="140"/>
      <c r="CC60" s="140"/>
      <c r="CD60" s="140"/>
      <c r="CE60" s="140"/>
      <c r="CF60" s="140"/>
      <c r="CG60" s="140"/>
      <c r="CH60" s="140"/>
      <c r="CI60" s="140"/>
      <c r="CJ60" s="140"/>
      <c r="CK60" s="140"/>
      <c r="CL60" s="140"/>
      <c r="CM60" s="140"/>
      <c r="CN60" s="140"/>
      <c r="CO60" s="140"/>
      <c r="CP60" s="140"/>
      <c r="CQ60" s="140"/>
      <c r="CR60" s="140"/>
      <c r="CS60" s="140"/>
      <c r="CT60" s="140"/>
      <c r="CU60" s="140"/>
      <c r="CV60" s="140"/>
      <c r="CW60" s="140"/>
      <c r="CX60" s="140"/>
      <c r="CY60" s="140"/>
      <c r="CZ60" s="140"/>
      <c r="DA60" s="140"/>
      <c r="DB60" s="140"/>
      <c r="DC60" s="140"/>
      <c r="DD60" s="140"/>
      <c r="DE60" s="140"/>
      <c r="DF60" s="140"/>
      <c r="DG60" s="140"/>
      <c r="DH60" s="140"/>
      <c r="DI60" s="140"/>
      <c r="DJ60" s="140"/>
      <c r="DK60" s="140"/>
      <c r="DL60" s="140"/>
      <c r="DM60" s="140"/>
      <c r="DN60" s="140"/>
      <c r="DO60" s="140"/>
      <c r="DP60" s="140"/>
      <c r="DQ60" s="140"/>
      <c r="DR60" s="140"/>
      <c r="DS60" s="140"/>
      <c r="DT60" s="140"/>
      <c r="DU60" s="140"/>
      <c r="DV60" s="140"/>
      <c r="DW60" s="140"/>
      <c r="DX60" s="140"/>
      <c r="DY60" s="140"/>
      <c r="DZ60" s="140"/>
      <c r="EA60" s="140"/>
      <c r="EB60" s="140"/>
      <c r="EC60" s="140"/>
      <c r="ED60" s="140"/>
      <c r="EE60" s="140"/>
      <c r="EF60" s="140"/>
      <c r="EG60" s="140"/>
      <c r="EH60" s="140"/>
      <c r="EI60" s="140"/>
      <c r="EJ60" s="140"/>
      <c r="EK60" s="140"/>
      <c r="EL60" s="140"/>
      <c r="EM60" s="140"/>
      <c r="EN60" s="140"/>
      <c r="EO60" s="140"/>
      <c r="EP60" s="140"/>
      <c r="EQ60" s="140"/>
      <c r="ER60" s="140"/>
      <c r="ES60" s="140"/>
      <c r="ET60" s="140"/>
      <c r="EU60" s="140"/>
      <c r="EV60" s="140"/>
      <c r="EW60" s="140"/>
      <c r="EX60" s="140"/>
      <c r="EY60" s="140"/>
      <c r="EZ60" s="140"/>
      <c r="FA60" s="140"/>
      <c r="FB60" s="140"/>
      <c r="FC60" s="140"/>
      <c r="FD60" s="140"/>
      <c r="FE60" s="140"/>
      <c r="FF60" s="140"/>
      <c r="FG60" s="140"/>
      <c r="FH60" s="140"/>
      <c r="FI60" s="140"/>
      <c r="FJ60" s="140"/>
      <c r="FK60" s="140"/>
      <c r="FL60" s="140"/>
      <c r="FM60" s="140"/>
      <c r="FN60" s="140"/>
      <c r="FO60" s="140"/>
      <c r="FP60" s="140"/>
      <c r="FQ60" s="140"/>
      <c r="FR60" s="140"/>
      <c r="FS60" s="140"/>
      <c r="FT60" s="140"/>
      <c r="FU60" s="140"/>
      <c r="FV60" s="140"/>
      <c r="FW60" s="140"/>
      <c r="FX60" s="140"/>
      <c r="FY60" s="140"/>
      <c r="FZ60" s="140"/>
      <c r="GA60" s="140"/>
      <c r="GB60" s="140"/>
      <c r="GC60" s="140"/>
      <c r="GD60" s="140"/>
      <c r="GE60" s="140"/>
      <c r="GF60" s="140"/>
      <c r="GG60" s="140"/>
      <c r="GH60" s="140"/>
      <c r="GI60" s="140"/>
      <c r="GJ60" s="140"/>
      <c r="GK60" s="140"/>
      <c r="GL60" s="140"/>
      <c r="GM60" s="140"/>
      <c r="GN60" s="140"/>
      <c r="GO60" s="140"/>
      <c r="GP60" s="140"/>
      <c r="GQ60" s="140"/>
      <c r="GR60" s="140"/>
      <c r="GS60" s="140"/>
      <c r="GT60" s="140"/>
      <c r="GU60" s="140"/>
      <c r="GV60" s="140"/>
      <c r="GW60" s="140"/>
      <c r="GX60" s="140"/>
      <c r="GY60" s="140"/>
      <c r="GZ60" s="140"/>
      <c r="HA60" s="140"/>
      <c r="HB60" s="140"/>
      <c r="HC60" s="140"/>
      <c r="HD60" s="140"/>
      <c r="HE60" s="140"/>
      <c r="HF60" s="140"/>
      <c r="HG60" s="140"/>
      <c r="HH60" s="140"/>
      <c r="HI60" s="140"/>
      <c r="HJ60" s="140"/>
      <c r="HK60" s="140"/>
      <c r="HL60" s="140"/>
      <c r="HM60" s="140"/>
      <c r="HN60" s="140"/>
      <c r="HO60" s="140"/>
      <c r="HP60" s="140"/>
      <c r="HQ60" s="140"/>
      <c r="HR60" s="140"/>
      <c r="HS60" s="140"/>
      <c r="HT60" s="140"/>
      <c r="HU60" s="140"/>
      <c r="HV60" s="140"/>
      <c r="HW60" s="140"/>
      <c r="HX60" s="140"/>
      <c r="HY60" s="140"/>
      <c r="HZ60" s="140"/>
      <c r="IA60" s="140"/>
      <c r="IB60" s="140"/>
      <c r="IC60" s="140"/>
      <c r="ID60" s="140"/>
      <c r="IE60" s="140"/>
      <c r="IF60" s="140"/>
      <c r="IG60" s="140"/>
      <c r="IH60" s="140"/>
      <c r="II60" s="140"/>
      <c r="IJ60" s="140"/>
      <c r="IK60" s="140"/>
      <c r="IL60" s="140"/>
      <c r="IM60" s="140"/>
      <c r="IN60" s="140"/>
      <c r="IO60" s="140"/>
      <c r="IP60" s="140"/>
      <c r="IQ60" s="140"/>
      <c r="IR60" s="140"/>
      <c r="IS60" s="140"/>
      <c r="IT60" s="140"/>
      <c r="IU60" s="140"/>
      <c r="IV60" s="140"/>
    </row>
    <row r="61" spans="1:256" s="143" customFormat="1" ht="12.75" customHeight="1">
      <c r="A61" s="148"/>
      <c r="B61" s="140"/>
      <c r="C61" s="140"/>
      <c r="D61" s="140"/>
      <c r="E61" s="140"/>
      <c r="F61" s="149"/>
      <c r="G61" s="149"/>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c r="BF61" s="140"/>
      <c r="BG61" s="140"/>
      <c r="BH61" s="140"/>
      <c r="BI61" s="140"/>
      <c r="BJ61" s="140"/>
      <c r="BK61" s="140"/>
      <c r="BL61" s="140"/>
      <c r="BM61" s="140"/>
      <c r="BN61" s="140"/>
      <c r="BO61" s="140"/>
      <c r="BP61" s="140"/>
      <c r="BQ61" s="140"/>
      <c r="BR61" s="140"/>
      <c r="BS61" s="140"/>
      <c r="BT61" s="140"/>
      <c r="BU61" s="140"/>
      <c r="BV61" s="140"/>
      <c r="BW61" s="140"/>
      <c r="BX61" s="140"/>
      <c r="BY61" s="140"/>
      <c r="BZ61" s="140"/>
      <c r="CA61" s="140"/>
      <c r="CB61" s="140"/>
      <c r="CC61" s="140"/>
      <c r="CD61" s="140"/>
      <c r="CE61" s="140"/>
      <c r="CF61" s="140"/>
      <c r="CG61" s="140"/>
      <c r="CH61" s="140"/>
      <c r="CI61" s="140"/>
      <c r="CJ61" s="140"/>
      <c r="CK61" s="140"/>
      <c r="CL61" s="140"/>
      <c r="CM61" s="140"/>
      <c r="CN61" s="140"/>
      <c r="CO61" s="140"/>
      <c r="CP61" s="140"/>
      <c r="CQ61" s="140"/>
      <c r="CR61" s="140"/>
      <c r="CS61" s="140"/>
      <c r="CT61" s="140"/>
      <c r="CU61" s="140"/>
      <c r="CV61" s="140"/>
      <c r="CW61" s="140"/>
      <c r="CX61" s="140"/>
      <c r="CY61" s="140"/>
      <c r="CZ61" s="140"/>
      <c r="DA61" s="140"/>
      <c r="DB61" s="140"/>
      <c r="DC61" s="140"/>
      <c r="DD61" s="140"/>
      <c r="DE61" s="140"/>
      <c r="DF61" s="140"/>
      <c r="DG61" s="140"/>
      <c r="DH61" s="140"/>
      <c r="DI61" s="140"/>
      <c r="DJ61" s="140"/>
      <c r="DK61" s="140"/>
      <c r="DL61" s="140"/>
      <c r="DM61" s="140"/>
      <c r="DN61" s="140"/>
      <c r="DO61" s="140"/>
      <c r="DP61" s="140"/>
      <c r="DQ61" s="140"/>
      <c r="DR61" s="140"/>
      <c r="DS61" s="140"/>
      <c r="DT61" s="140"/>
      <c r="DU61" s="140"/>
      <c r="DV61" s="140"/>
      <c r="DW61" s="140"/>
      <c r="DX61" s="140"/>
      <c r="DY61" s="140"/>
      <c r="DZ61" s="140"/>
      <c r="EA61" s="140"/>
      <c r="EB61" s="140"/>
      <c r="EC61" s="140"/>
      <c r="ED61" s="140"/>
      <c r="EE61" s="140"/>
      <c r="EF61" s="140"/>
      <c r="EG61" s="140"/>
      <c r="EH61" s="140"/>
      <c r="EI61" s="140"/>
      <c r="EJ61" s="140"/>
      <c r="EK61" s="140"/>
      <c r="EL61" s="140"/>
      <c r="EM61" s="140"/>
      <c r="EN61" s="140"/>
      <c r="EO61" s="140"/>
      <c r="EP61" s="140"/>
      <c r="EQ61" s="140"/>
      <c r="ER61" s="140"/>
      <c r="ES61" s="140"/>
      <c r="ET61" s="140"/>
      <c r="EU61" s="140"/>
      <c r="EV61" s="140"/>
      <c r="EW61" s="140"/>
      <c r="EX61" s="140"/>
      <c r="EY61" s="140"/>
      <c r="EZ61" s="140"/>
      <c r="FA61" s="140"/>
      <c r="FB61" s="140"/>
      <c r="FC61" s="140"/>
      <c r="FD61" s="140"/>
      <c r="FE61" s="140"/>
      <c r="FF61" s="140"/>
      <c r="FG61" s="140"/>
      <c r="FH61" s="140"/>
      <c r="FI61" s="140"/>
      <c r="FJ61" s="140"/>
      <c r="FK61" s="140"/>
      <c r="FL61" s="140"/>
      <c r="FM61" s="140"/>
      <c r="FN61" s="140"/>
      <c r="FO61" s="140"/>
      <c r="FP61" s="140"/>
      <c r="FQ61" s="140"/>
      <c r="FR61" s="140"/>
      <c r="FS61" s="140"/>
      <c r="FT61" s="140"/>
      <c r="FU61" s="140"/>
      <c r="FV61" s="140"/>
      <c r="FW61" s="140"/>
      <c r="FX61" s="140"/>
      <c r="FY61" s="140"/>
      <c r="FZ61" s="140"/>
      <c r="GA61" s="140"/>
      <c r="GB61" s="140"/>
      <c r="GC61" s="140"/>
      <c r="GD61" s="140"/>
      <c r="GE61" s="140"/>
      <c r="GF61" s="140"/>
      <c r="GG61" s="140"/>
      <c r="GH61" s="140"/>
      <c r="GI61" s="140"/>
      <c r="GJ61" s="140"/>
      <c r="GK61" s="140"/>
      <c r="GL61" s="140"/>
      <c r="GM61" s="140"/>
      <c r="GN61" s="140"/>
      <c r="GO61" s="140"/>
      <c r="GP61" s="140"/>
      <c r="GQ61" s="140"/>
      <c r="GR61" s="140"/>
      <c r="GS61" s="140"/>
      <c r="GT61" s="140"/>
      <c r="GU61" s="140"/>
      <c r="GV61" s="140"/>
      <c r="GW61" s="140"/>
      <c r="GX61" s="140"/>
      <c r="GY61" s="140"/>
      <c r="GZ61" s="140"/>
      <c r="HA61" s="140"/>
      <c r="HB61" s="140"/>
      <c r="HC61" s="140"/>
      <c r="HD61" s="140"/>
      <c r="HE61" s="140"/>
      <c r="HF61" s="140"/>
      <c r="HG61" s="140"/>
      <c r="HH61" s="140"/>
      <c r="HI61" s="140"/>
      <c r="HJ61" s="140"/>
      <c r="HK61" s="140"/>
      <c r="HL61" s="140"/>
      <c r="HM61" s="140"/>
      <c r="HN61" s="140"/>
      <c r="HO61" s="140"/>
      <c r="HP61" s="140"/>
      <c r="HQ61" s="140"/>
      <c r="HR61" s="140"/>
      <c r="HS61" s="140"/>
      <c r="HT61" s="140"/>
      <c r="HU61" s="140"/>
      <c r="HV61" s="140"/>
      <c r="HW61" s="140"/>
      <c r="HX61" s="140"/>
      <c r="HY61" s="140"/>
      <c r="HZ61" s="140"/>
      <c r="IA61" s="140"/>
      <c r="IB61" s="140"/>
      <c r="IC61" s="140"/>
      <c r="ID61" s="140"/>
      <c r="IE61" s="140"/>
      <c r="IF61" s="140"/>
      <c r="IG61" s="140"/>
      <c r="IH61" s="140"/>
      <c r="II61" s="140"/>
      <c r="IJ61" s="140"/>
      <c r="IK61" s="140"/>
      <c r="IL61" s="140"/>
      <c r="IM61" s="140"/>
      <c r="IN61" s="140"/>
      <c r="IO61" s="140"/>
      <c r="IP61" s="140"/>
      <c r="IQ61" s="140"/>
      <c r="IR61" s="140"/>
      <c r="IS61" s="140"/>
      <c r="IT61" s="140"/>
      <c r="IU61" s="140"/>
      <c r="IV61" s="140"/>
    </row>
    <row r="62" spans="1:256" s="143" customFormat="1" ht="12.75" customHeight="1">
      <c r="A62" s="148"/>
      <c r="B62" s="140"/>
      <c r="C62" s="140"/>
      <c r="D62" s="140"/>
      <c r="E62" s="140"/>
      <c r="F62" s="149"/>
      <c r="G62" s="149"/>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c r="BF62" s="140"/>
      <c r="BG62" s="140"/>
      <c r="BH62" s="140"/>
      <c r="BI62" s="140"/>
      <c r="BJ62" s="140"/>
      <c r="BK62" s="140"/>
      <c r="BL62" s="140"/>
      <c r="BM62" s="140"/>
      <c r="BN62" s="140"/>
      <c r="BO62" s="140"/>
      <c r="BP62" s="140"/>
      <c r="BQ62" s="140"/>
      <c r="BR62" s="140"/>
      <c r="BS62" s="140"/>
      <c r="BT62" s="140"/>
      <c r="BU62" s="140"/>
      <c r="BV62" s="140"/>
      <c r="BW62" s="140"/>
      <c r="BX62" s="140"/>
      <c r="BY62" s="140"/>
      <c r="BZ62" s="140"/>
      <c r="CA62" s="140"/>
      <c r="CB62" s="140"/>
      <c r="CC62" s="140"/>
      <c r="CD62" s="140"/>
      <c r="CE62" s="140"/>
      <c r="CF62" s="140"/>
      <c r="CG62" s="140"/>
      <c r="CH62" s="140"/>
      <c r="CI62" s="140"/>
      <c r="CJ62" s="140"/>
      <c r="CK62" s="140"/>
      <c r="CL62" s="140"/>
      <c r="CM62" s="140"/>
      <c r="CN62" s="140"/>
      <c r="CO62" s="140"/>
      <c r="CP62" s="140"/>
      <c r="CQ62" s="140"/>
      <c r="CR62" s="140"/>
      <c r="CS62" s="140"/>
      <c r="CT62" s="140"/>
      <c r="CU62" s="140"/>
      <c r="CV62" s="140"/>
      <c r="CW62" s="140"/>
      <c r="CX62" s="140"/>
      <c r="CY62" s="140"/>
      <c r="CZ62" s="140"/>
      <c r="DA62" s="140"/>
      <c r="DB62" s="140"/>
      <c r="DC62" s="140"/>
      <c r="DD62" s="140"/>
      <c r="DE62" s="140"/>
      <c r="DF62" s="140"/>
      <c r="DG62" s="140"/>
      <c r="DH62" s="140"/>
      <c r="DI62" s="140"/>
      <c r="DJ62" s="140"/>
      <c r="DK62" s="140"/>
      <c r="DL62" s="140"/>
      <c r="DM62" s="140"/>
      <c r="DN62" s="140"/>
      <c r="DO62" s="140"/>
      <c r="DP62" s="140"/>
      <c r="DQ62" s="140"/>
      <c r="DR62" s="140"/>
      <c r="DS62" s="140"/>
      <c r="DT62" s="140"/>
      <c r="DU62" s="140"/>
      <c r="DV62" s="140"/>
      <c r="DW62" s="140"/>
      <c r="DX62" s="140"/>
      <c r="DY62" s="140"/>
      <c r="DZ62" s="140"/>
      <c r="EA62" s="140"/>
      <c r="EB62" s="140"/>
      <c r="EC62" s="140"/>
      <c r="ED62" s="140"/>
      <c r="EE62" s="140"/>
      <c r="EF62" s="140"/>
      <c r="EG62" s="140"/>
      <c r="EH62" s="140"/>
      <c r="EI62" s="140"/>
      <c r="EJ62" s="140"/>
      <c r="EK62" s="140"/>
      <c r="EL62" s="140"/>
      <c r="EM62" s="140"/>
      <c r="EN62" s="140"/>
      <c r="EO62" s="140"/>
      <c r="EP62" s="140"/>
      <c r="EQ62" s="140"/>
      <c r="ER62" s="140"/>
      <c r="ES62" s="140"/>
      <c r="ET62" s="140"/>
      <c r="EU62" s="140"/>
      <c r="EV62" s="140"/>
      <c r="EW62" s="140"/>
      <c r="EX62" s="140"/>
      <c r="EY62" s="140"/>
      <c r="EZ62" s="140"/>
      <c r="FA62" s="140"/>
      <c r="FB62" s="140"/>
      <c r="FC62" s="140"/>
      <c r="FD62" s="140"/>
      <c r="FE62" s="140"/>
      <c r="FF62" s="140"/>
      <c r="FG62" s="140"/>
      <c r="FH62" s="140"/>
      <c r="FI62" s="140"/>
      <c r="FJ62" s="140"/>
      <c r="FK62" s="140"/>
      <c r="FL62" s="140"/>
      <c r="FM62" s="140"/>
      <c r="FN62" s="140"/>
      <c r="FO62" s="140"/>
      <c r="FP62" s="140"/>
      <c r="FQ62" s="140"/>
      <c r="FR62" s="140"/>
      <c r="FS62" s="140"/>
      <c r="FT62" s="140"/>
      <c r="FU62" s="140"/>
      <c r="FV62" s="140"/>
      <c r="FW62" s="140"/>
      <c r="FX62" s="140"/>
      <c r="FY62" s="140"/>
      <c r="FZ62" s="140"/>
      <c r="GA62" s="140"/>
      <c r="GB62" s="140"/>
      <c r="GC62" s="140"/>
      <c r="GD62" s="140"/>
      <c r="GE62" s="140"/>
      <c r="GF62" s="140"/>
      <c r="GG62" s="140"/>
      <c r="GH62" s="140"/>
      <c r="GI62" s="140"/>
      <c r="GJ62" s="140"/>
      <c r="GK62" s="140"/>
      <c r="GL62" s="140"/>
      <c r="GM62" s="140"/>
      <c r="GN62" s="140"/>
      <c r="GO62" s="140"/>
      <c r="GP62" s="140"/>
      <c r="GQ62" s="140"/>
      <c r="GR62" s="140"/>
      <c r="GS62" s="140"/>
      <c r="GT62" s="140"/>
      <c r="GU62" s="140"/>
      <c r="GV62" s="140"/>
      <c r="GW62" s="140"/>
      <c r="GX62" s="140"/>
      <c r="GY62" s="140"/>
      <c r="GZ62" s="140"/>
      <c r="HA62" s="140"/>
      <c r="HB62" s="140"/>
      <c r="HC62" s="140"/>
      <c r="HD62" s="140"/>
      <c r="HE62" s="140"/>
      <c r="HF62" s="140"/>
      <c r="HG62" s="140"/>
      <c r="HH62" s="140"/>
      <c r="HI62" s="140"/>
      <c r="HJ62" s="140"/>
      <c r="HK62" s="140"/>
      <c r="HL62" s="140"/>
      <c r="HM62" s="140"/>
      <c r="HN62" s="140"/>
      <c r="HO62" s="140"/>
      <c r="HP62" s="140"/>
      <c r="HQ62" s="140"/>
      <c r="HR62" s="140"/>
      <c r="HS62" s="140"/>
      <c r="HT62" s="140"/>
      <c r="HU62" s="140"/>
      <c r="HV62" s="140"/>
      <c r="HW62" s="140"/>
      <c r="HX62" s="140"/>
      <c r="HY62" s="140"/>
      <c r="HZ62" s="140"/>
      <c r="IA62" s="140"/>
      <c r="IB62" s="140"/>
      <c r="IC62" s="140"/>
      <c r="ID62" s="140"/>
      <c r="IE62" s="140"/>
      <c r="IF62" s="140"/>
      <c r="IG62" s="140"/>
      <c r="IH62" s="140"/>
      <c r="II62" s="140"/>
      <c r="IJ62" s="140"/>
      <c r="IK62" s="140"/>
      <c r="IL62" s="140"/>
      <c r="IM62" s="140"/>
      <c r="IN62" s="140"/>
      <c r="IO62" s="140"/>
      <c r="IP62" s="140"/>
      <c r="IQ62" s="140"/>
      <c r="IR62" s="140"/>
      <c r="IS62" s="140"/>
      <c r="IT62" s="140"/>
      <c r="IU62" s="140"/>
      <c r="IV62" s="140"/>
    </row>
    <row r="63" spans="1:256" s="143" customFormat="1" ht="12.75" customHeight="1">
      <c r="A63" s="148"/>
      <c r="B63" s="140"/>
      <c r="C63" s="140"/>
      <c r="D63" s="140"/>
      <c r="E63" s="140"/>
      <c r="F63" s="149"/>
      <c r="G63" s="149"/>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c r="BG63" s="140"/>
      <c r="BH63" s="140"/>
      <c r="BI63" s="140"/>
      <c r="BJ63" s="140"/>
      <c r="BK63" s="140"/>
      <c r="BL63" s="140"/>
      <c r="BM63" s="140"/>
      <c r="BN63" s="140"/>
      <c r="BO63" s="140"/>
      <c r="BP63" s="140"/>
      <c r="BQ63" s="140"/>
      <c r="BR63" s="140"/>
      <c r="BS63" s="140"/>
      <c r="BT63" s="140"/>
      <c r="BU63" s="140"/>
      <c r="BV63" s="140"/>
      <c r="BW63" s="140"/>
      <c r="BX63" s="140"/>
      <c r="BY63" s="140"/>
      <c r="BZ63" s="140"/>
      <c r="CA63" s="140"/>
      <c r="CB63" s="140"/>
      <c r="CC63" s="140"/>
      <c r="CD63" s="140"/>
      <c r="CE63" s="140"/>
      <c r="CF63" s="140"/>
      <c r="CG63" s="140"/>
      <c r="CH63" s="140"/>
      <c r="CI63" s="140"/>
      <c r="CJ63" s="140"/>
      <c r="CK63" s="140"/>
      <c r="CL63" s="140"/>
      <c r="CM63" s="140"/>
      <c r="CN63" s="140"/>
      <c r="CO63" s="140"/>
      <c r="CP63" s="140"/>
      <c r="CQ63" s="140"/>
      <c r="CR63" s="140"/>
      <c r="CS63" s="140"/>
      <c r="CT63" s="140"/>
      <c r="CU63" s="140"/>
      <c r="CV63" s="140"/>
      <c r="CW63" s="140"/>
      <c r="CX63" s="140"/>
      <c r="CY63" s="140"/>
      <c r="CZ63" s="140"/>
      <c r="DA63" s="140"/>
      <c r="DB63" s="140"/>
      <c r="DC63" s="140"/>
      <c r="DD63" s="140"/>
      <c r="DE63" s="140"/>
      <c r="DF63" s="140"/>
      <c r="DG63" s="140"/>
      <c r="DH63" s="140"/>
      <c r="DI63" s="140"/>
      <c r="DJ63" s="140"/>
      <c r="DK63" s="140"/>
      <c r="DL63" s="140"/>
      <c r="DM63" s="140"/>
      <c r="DN63" s="140"/>
      <c r="DO63" s="140"/>
      <c r="DP63" s="140"/>
      <c r="DQ63" s="140"/>
      <c r="DR63" s="140"/>
      <c r="DS63" s="140"/>
      <c r="DT63" s="140"/>
      <c r="DU63" s="140"/>
      <c r="DV63" s="140"/>
      <c r="DW63" s="140"/>
      <c r="DX63" s="140"/>
      <c r="DY63" s="140"/>
      <c r="DZ63" s="140"/>
      <c r="EA63" s="140"/>
      <c r="EB63" s="140"/>
      <c r="EC63" s="140"/>
      <c r="ED63" s="140"/>
      <c r="EE63" s="140"/>
      <c r="EF63" s="140"/>
      <c r="EG63" s="140"/>
      <c r="EH63" s="140"/>
      <c r="EI63" s="140"/>
      <c r="EJ63" s="140"/>
      <c r="EK63" s="140"/>
      <c r="EL63" s="140"/>
      <c r="EM63" s="140"/>
      <c r="EN63" s="140"/>
      <c r="EO63" s="140"/>
      <c r="EP63" s="140"/>
      <c r="EQ63" s="140"/>
      <c r="ER63" s="140"/>
      <c r="ES63" s="140"/>
      <c r="ET63" s="140"/>
      <c r="EU63" s="140"/>
      <c r="EV63" s="140"/>
      <c r="EW63" s="140"/>
      <c r="EX63" s="140"/>
      <c r="EY63" s="140"/>
      <c r="EZ63" s="140"/>
      <c r="FA63" s="140"/>
      <c r="FB63" s="140"/>
      <c r="FC63" s="140"/>
      <c r="FD63" s="140"/>
      <c r="FE63" s="140"/>
      <c r="FF63" s="140"/>
      <c r="FG63" s="140"/>
      <c r="FH63" s="140"/>
      <c r="FI63" s="140"/>
      <c r="FJ63" s="140"/>
      <c r="FK63" s="140"/>
      <c r="FL63" s="140"/>
      <c r="FM63" s="140"/>
      <c r="FN63" s="140"/>
      <c r="FO63" s="140"/>
      <c r="FP63" s="140"/>
      <c r="FQ63" s="140"/>
      <c r="FR63" s="140"/>
      <c r="FS63" s="140"/>
      <c r="FT63" s="140"/>
      <c r="FU63" s="140"/>
      <c r="FV63" s="140"/>
      <c r="FW63" s="140"/>
      <c r="FX63" s="140"/>
      <c r="FY63" s="140"/>
      <c r="FZ63" s="140"/>
      <c r="GA63" s="140"/>
      <c r="GB63" s="140"/>
      <c r="GC63" s="140"/>
      <c r="GD63" s="140"/>
      <c r="GE63" s="140"/>
      <c r="GF63" s="140"/>
      <c r="GG63" s="140"/>
      <c r="GH63" s="140"/>
      <c r="GI63" s="140"/>
      <c r="GJ63" s="140"/>
      <c r="GK63" s="140"/>
      <c r="GL63" s="140"/>
      <c r="GM63" s="140"/>
      <c r="GN63" s="140"/>
      <c r="GO63" s="140"/>
      <c r="GP63" s="140"/>
      <c r="GQ63" s="140"/>
      <c r="GR63" s="140"/>
      <c r="GS63" s="140"/>
      <c r="GT63" s="140"/>
      <c r="GU63" s="140"/>
      <c r="GV63" s="140"/>
      <c r="GW63" s="140"/>
      <c r="GX63" s="140"/>
      <c r="GY63" s="140"/>
      <c r="GZ63" s="140"/>
      <c r="HA63" s="140"/>
      <c r="HB63" s="140"/>
      <c r="HC63" s="140"/>
      <c r="HD63" s="140"/>
      <c r="HE63" s="140"/>
      <c r="HF63" s="140"/>
      <c r="HG63" s="140"/>
      <c r="HH63" s="140"/>
      <c r="HI63" s="140"/>
      <c r="HJ63" s="140"/>
      <c r="HK63" s="140"/>
      <c r="HL63" s="140"/>
      <c r="HM63" s="140"/>
      <c r="HN63" s="140"/>
      <c r="HO63" s="140"/>
      <c r="HP63" s="140"/>
      <c r="HQ63" s="140"/>
      <c r="HR63" s="140"/>
      <c r="HS63" s="140"/>
      <c r="HT63" s="140"/>
      <c r="HU63" s="140"/>
      <c r="HV63" s="140"/>
      <c r="HW63" s="140"/>
      <c r="HX63" s="140"/>
      <c r="HY63" s="140"/>
      <c r="HZ63" s="140"/>
      <c r="IA63" s="140"/>
      <c r="IB63" s="140"/>
      <c r="IC63" s="140"/>
      <c r="ID63" s="140"/>
      <c r="IE63" s="140"/>
      <c r="IF63" s="140"/>
      <c r="IG63" s="140"/>
      <c r="IH63" s="140"/>
      <c r="II63" s="140"/>
      <c r="IJ63" s="140"/>
      <c r="IK63" s="140"/>
      <c r="IL63" s="140"/>
      <c r="IM63" s="140"/>
      <c r="IN63" s="140"/>
      <c r="IO63" s="140"/>
      <c r="IP63" s="140"/>
      <c r="IQ63" s="140"/>
      <c r="IR63" s="140"/>
      <c r="IS63" s="140"/>
      <c r="IT63" s="140"/>
      <c r="IU63" s="140"/>
      <c r="IV63" s="140"/>
    </row>
    <row r="64" spans="1:256" s="143" customFormat="1" ht="12.75" customHeight="1">
      <c r="A64" s="148"/>
      <c r="B64" s="140"/>
      <c r="C64" s="140"/>
      <c r="D64" s="140"/>
      <c r="E64" s="140"/>
      <c r="F64" s="149"/>
      <c r="G64" s="149"/>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0"/>
      <c r="BJ64" s="140"/>
      <c r="BK64" s="140"/>
      <c r="BL64" s="140"/>
      <c r="BM64" s="140"/>
      <c r="BN64" s="140"/>
      <c r="BO64" s="140"/>
      <c r="BP64" s="140"/>
      <c r="BQ64" s="140"/>
      <c r="BR64" s="140"/>
      <c r="BS64" s="140"/>
      <c r="BT64" s="140"/>
      <c r="BU64" s="140"/>
      <c r="BV64" s="140"/>
      <c r="BW64" s="140"/>
      <c r="BX64" s="140"/>
      <c r="BY64" s="140"/>
      <c r="BZ64" s="140"/>
      <c r="CA64" s="140"/>
      <c r="CB64" s="140"/>
      <c r="CC64" s="140"/>
      <c r="CD64" s="140"/>
      <c r="CE64" s="140"/>
      <c r="CF64" s="140"/>
      <c r="CG64" s="140"/>
      <c r="CH64" s="140"/>
      <c r="CI64" s="140"/>
      <c r="CJ64" s="140"/>
      <c r="CK64" s="140"/>
      <c r="CL64" s="140"/>
      <c r="CM64" s="140"/>
      <c r="CN64" s="140"/>
      <c r="CO64" s="140"/>
      <c r="CP64" s="140"/>
      <c r="CQ64" s="140"/>
      <c r="CR64" s="140"/>
      <c r="CS64" s="140"/>
      <c r="CT64" s="140"/>
      <c r="CU64" s="140"/>
      <c r="CV64" s="140"/>
      <c r="CW64" s="140"/>
      <c r="CX64" s="140"/>
      <c r="CY64" s="140"/>
      <c r="CZ64" s="140"/>
      <c r="DA64" s="140"/>
      <c r="DB64" s="140"/>
      <c r="DC64" s="140"/>
      <c r="DD64" s="140"/>
      <c r="DE64" s="140"/>
      <c r="DF64" s="140"/>
      <c r="DG64" s="140"/>
      <c r="DH64" s="140"/>
      <c r="DI64" s="140"/>
      <c r="DJ64" s="140"/>
      <c r="DK64" s="140"/>
      <c r="DL64" s="140"/>
      <c r="DM64" s="140"/>
      <c r="DN64" s="140"/>
      <c r="DO64" s="140"/>
      <c r="DP64" s="140"/>
      <c r="DQ64" s="140"/>
      <c r="DR64" s="140"/>
      <c r="DS64" s="140"/>
      <c r="DT64" s="140"/>
      <c r="DU64" s="140"/>
      <c r="DV64" s="140"/>
      <c r="DW64" s="140"/>
      <c r="DX64" s="140"/>
      <c r="DY64" s="140"/>
      <c r="DZ64" s="140"/>
      <c r="EA64" s="140"/>
      <c r="EB64" s="140"/>
      <c r="EC64" s="140"/>
      <c r="ED64" s="140"/>
      <c r="EE64" s="140"/>
      <c r="EF64" s="140"/>
      <c r="EG64" s="140"/>
      <c r="EH64" s="140"/>
      <c r="EI64" s="140"/>
      <c r="EJ64" s="140"/>
      <c r="EK64" s="140"/>
      <c r="EL64" s="140"/>
      <c r="EM64" s="140"/>
      <c r="EN64" s="140"/>
      <c r="EO64" s="140"/>
      <c r="EP64" s="140"/>
      <c r="EQ64" s="140"/>
      <c r="ER64" s="140"/>
      <c r="ES64" s="140"/>
      <c r="ET64" s="140"/>
      <c r="EU64" s="140"/>
      <c r="EV64" s="140"/>
      <c r="EW64" s="140"/>
      <c r="EX64" s="140"/>
      <c r="EY64" s="140"/>
      <c r="EZ64" s="140"/>
      <c r="FA64" s="140"/>
      <c r="FB64" s="140"/>
      <c r="FC64" s="140"/>
      <c r="FD64" s="140"/>
      <c r="FE64" s="140"/>
      <c r="FF64" s="140"/>
      <c r="FG64" s="140"/>
      <c r="FH64" s="140"/>
      <c r="FI64" s="140"/>
      <c r="FJ64" s="140"/>
      <c r="FK64" s="140"/>
      <c r="FL64" s="140"/>
      <c r="FM64" s="140"/>
      <c r="FN64" s="140"/>
      <c r="FO64" s="140"/>
      <c r="FP64" s="140"/>
      <c r="FQ64" s="140"/>
      <c r="FR64" s="140"/>
      <c r="FS64" s="140"/>
      <c r="FT64" s="140"/>
      <c r="FU64" s="140"/>
      <c r="FV64" s="140"/>
      <c r="FW64" s="140"/>
      <c r="FX64" s="140"/>
      <c r="FY64" s="140"/>
      <c r="FZ64" s="140"/>
      <c r="GA64" s="140"/>
      <c r="GB64" s="140"/>
      <c r="GC64" s="140"/>
      <c r="GD64" s="140"/>
      <c r="GE64" s="140"/>
      <c r="GF64" s="140"/>
      <c r="GG64" s="140"/>
      <c r="GH64" s="140"/>
      <c r="GI64" s="140"/>
      <c r="GJ64" s="140"/>
      <c r="GK64" s="140"/>
      <c r="GL64" s="140"/>
      <c r="GM64" s="140"/>
      <c r="GN64" s="140"/>
      <c r="GO64" s="140"/>
      <c r="GP64" s="140"/>
      <c r="GQ64" s="140"/>
      <c r="GR64" s="140"/>
      <c r="GS64" s="140"/>
      <c r="GT64" s="140"/>
      <c r="GU64" s="140"/>
      <c r="GV64" s="140"/>
      <c r="GW64" s="140"/>
      <c r="GX64" s="140"/>
      <c r="GY64" s="140"/>
      <c r="GZ64" s="140"/>
      <c r="HA64" s="140"/>
      <c r="HB64" s="140"/>
      <c r="HC64" s="140"/>
      <c r="HD64" s="140"/>
      <c r="HE64" s="140"/>
      <c r="HF64" s="140"/>
      <c r="HG64" s="140"/>
      <c r="HH64" s="140"/>
      <c r="HI64" s="140"/>
      <c r="HJ64" s="140"/>
      <c r="HK64" s="140"/>
      <c r="HL64" s="140"/>
      <c r="HM64" s="140"/>
      <c r="HN64" s="140"/>
      <c r="HO64" s="140"/>
      <c r="HP64" s="140"/>
      <c r="HQ64" s="140"/>
      <c r="HR64" s="140"/>
      <c r="HS64" s="140"/>
      <c r="HT64" s="140"/>
      <c r="HU64" s="140"/>
      <c r="HV64" s="140"/>
      <c r="HW64" s="140"/>
      <c r="HX64" s="140"/>
      <c r="HY64" s="140"/>
      <c r="HZ64" s="140"/>
      <c r="IA64" s="140"/>
      <c r="IB64" s="140"/>
      <c r="IC64" s="140"/>
      <c r="ID64" s="140"/>
      <c r="IE64" s="140"/>
      <c r="IF64" s="140"/>
      <c r="IG64" s="140"/>
      <c r="IH64" s="140"/>
      <c r="II64" s="140"/>
      <c r="IJ64" s="140"/>
      <c r="IK64" s="140"/>
      <c r="IL64" s="140"/>
      <c r="IM64" s="140"/>
      <c r="IN64" s="140"/>
      <c r="IO64" s="140"/>
      <c r="IP64" s="140"/>
      <c r="IQ64" s="140"/>
      <c r="IR64" s="140"/>
      <c r="IS64" s="140"/>
      <c r="IT64" s="140"/>
      <c r="IU64" s="140"/>
      <c r="IV64" s="140"/>
    </row>
    <row r="65" spans="1:256" s="143" customFormat="1" ht="12.75" customHeight="1">
      <c r="A65" s="148"/>
      <c r="B65" s="140"/>
      <c r="C65" s="140"/>
      <c r="D65" s="140"/>
      <c r="E65" s="140"/>
      <c r="F65" s="149"/>
      <c r="G65" s="149"/>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140"/>
      <c r="BD65" s="140"/>
      <c r="BE65" s="140"/>
      <c r="BF65" s="140"/>
      <c r="BG65" s="140"/>
      <c r="BH65" s="140"/>
      <c r="BI65" s="140"/>
      <c r="BJ65" s="140"/>
      <c r="BK65" s="140"/>
      <c r="BL65" s="140"/>
      <c r="BM65" s="140"/>
      <c r="BN65" s="140"/>
      <c r="BO65" s="140"/>
      <c r="BP65" s="140"/>
      <c r="BQ65" s="140"/>
      <c r="BR65" s="140"/>
      <c r="BS65" s="140"/>
      <c r="BT65" s="140"/>
      <c r="BU65" s="140"/>
      <c r="BV65" s="140"/>
      <c r="BW65" s="140"/>
      <c r="BX65" s="140"/>
      <c r="BY65" s="140"/>
      <c r="BZ65" s="140"/>
      <c r="CA65" s="140"/>
      <c r="CB65" s="140"/>
      <c r="CC65" s="140"/>
      <c r="CD65" s="140"/>
      <c r="CE65" s="140"/>
      <c r="CF65" s="140"/>
      <c r="CG65" s="140"/>
      <c r="CH65" s="140"/>
      <c r="CI65" s="140"/>
      <c r="CJ65" s="140"/>
      <c r="CK65" s="140"/>
      <c r="CL65" s="140"/>
      <c r="CM65" s="140"/>
      <c r="CN65" s="140"/>
      <c r="CO65" s="140"/>
      <c r="CP65" s="140"/>
      <c r="CQ65" s="140"/>
      <c r="CR65" s="140"/>
      <c r="CS65" s="140"/>
      <c r="CT65" s="140"/>
      <c r="CU65" s="140"/>
      <c r="CV65" s="140"/>
      <c r="CW65" s="140"/>
      <c r="CX65" s="140"/>
      <c r="CY65" s="140"/>
      <c r="CZ65" s="140"/>
      <c r="DA65" s="140"/>
      <c r="DB65" s="140"/>
      <c r="DC65" s="140"/>
      <c r="DD65" s="140"/>
      <c r="DE65" s="140"/>
      <c r="DF65" s="140"/>
      <c r="DG65" s="140"/>
      <c r="DH65" s="140"/>
      <c r="DI65" s="140"/>
      <c r="DJ65" s="140"/>
      <c r="DK65" s="140"/>
      <c r="DL65" s="140"/>
      <c r="DM65" s="140"/>
      <c r="DN65" s="140"/>
      <c r="DO65" s="140"/>
      <c r="DP65" s="140"/>
      <c r="DQ65" s="140"/>
      <c r="DR65" s="140"/>
      <c r="DS65" s="140"/>
      <c r="DT65" s="140"/>
      <c r="DU65" s="140"/>
      <c r="DV65" s="140"/>
      <c r="DW65" s="140"/>
      <c r="DX65" s="140"/>
      <c r="DY65" s="140"/>
      <c r="DZ65" s="140"/>
      <c r="EA65" s="140"/>
      <c r="EB65" s="140"/>
      <c r="EC65" s="140"/>
      <c r="ED65" s="140"/>
      <c r="EE65" s="140"/>
      <c r="EF65" s="140"/>
      <c r="EG65" s="140"/>
      <c r="EH65" s="140"/>
      <c r="EI65" s="140"/>
      <c r="EJ65" s="140"/>
      <c r="EK65" s="140"/>
      <c r="EL65" s="140"/>
      <c r="EM65" s="140"/>
      <c r="EN65" s="140"/>
      <c r="EO65" s="140"/>
      <c r="EP65" s="140"/>
      <c r="EQ65" s="140"/>
      <c r="ER65" s="140"/>
      <c r="ES65" s="140"/>
      <c r="ET65" s="140"/>
      <c r="EU65" s="140"/>
      <c r="EV65" s="140"/>
      <c r="EW65" s="140"/>
      <c r="EX65" s="140"/>
      <c r="EY65" s="140"/>
      <c r="EZ65" s="140"/>
      <c r="FA65" s="140"/>
      <c r="FB65" s="140"/>
      <c r="FC65" s="140"/>
      <c r="FD65" s="140"/>
      <c r="FE65" s="140"/>
      <c r="FF65" s="140"/>
      <c r="FG65" s="140"/>
      <c r="FH65" s="140"/>
      <c r="FI65" s="140"/>
      <c r="FJ65" s="140"/>
      <c r="FK65" s="140"/>
      <c r="FL65" s="140"/>
      <c r="FM65" s="140"/>
      <c r="FN65" s="140"/>
      <c r="FO65" s="140"/>
      <c r="FP65" s="140"/>
      <c r="FQ65" s="140"/>
      <c r="FR65" s="140"/>
      <c r="FS65" s="140"/>
      <c r="FT65" s="140"/>
      <c r="FU65" s="140"/>
      <c r="FV65" s="140"/>
      <c r="FW65" s="140"/>
      <c r="FX65" s="140"/>
      <c r="FY65" s="140"/>
      <c r="FZ65" s="140"/>
      <c r="GA65" s="140"/>
      <c r="GB65" s="140"/>
      <c r="GC65" s="140"/>
      <c r="GD65" s="140"/>
      <c r="GE65" s="140"/>
      <c r="GF65" s="140"/>
      <c r="GG65" s="140"/>
      <c r="GH65" s="140"/>
      <c r="GI65" s="140"/>
      <c r="GJ65" s="140"/>
      <c r="GK65" s="140"/>
      <c r="GL65" s="140"/>
      <c r="GM65" s="140"/>
      <c r="GN65" s="140"/>
      <c r="GO65" s="140"/>
      <c r="GP65" s="140"/>
      <c r="GQ65" s="140"/>
      <c r="GR65" s="140"/>
      <c r="GS65" s="140"/>
      <c r="GT65" s="140"/>
      <c r="GU65" s="140"/>
      <c r="GV65" s="140"/>
      <c r="GW65" s="140"/>
      <c r="GX65" s="140"/>
      <c r="GY65" s="140"/>
      <c r="GZ65" s="140"/>
      <c r="HA65" s="140"/>
      <c r="HB65" s="140"/>
      <c r="HC65" s="140"/>
      <c r="HD65" s="140"/>
      <c r="HE65" s="140"/>
      <c r="HF65" s="140"/>
      <c r="HG65" s="140"/>
      <c r="HH65" s="140"/>
      <c r="HI65" s="140"/>
      <c r="HJ65" s="140"/>
      <c r="HK65" s="140"/>
      <c r="HL65" s="140"/>
      <c r="HM65" s="140"/>
      <c r="HN65" s="140"/>
      <c r="HO65" s="140"/>
      <c r="HP65" s="140"/>
      <c r="HQ65" s="140"/>
      <c r="HR65" s="140"/>
      <c r="HS65" s="140"/>
      <c r="HT65" s="140"/>
      <c r="HU65" s="140"/>
      <c r="HV65" s="140"/>
      <c r="HW65" s="140"/>
      <c r="HX65" s="140"/>
      <c r="HY65" s="140"/>
      <c r="HZ65" s="140"/>
      <c r="IA65" s="140"/>
      <c r="IB65" s="140"/>
      <c r="IC65" s="140"/>
      <c r="ID65" s="140"/>
      <c r="IE65" s="140"/>
      <c r="IF65" s="140"/>
      <c r="IG65" s="140"/>
      <c r="IH65" s="140"/>
      <c r="II65" s="140"/>
      <c r="IJ65" s="140"/>
      <c r="IK65" s="140"/>
      <c r="IL65" s="140"/>
      <c r="IM65" s="140"/>
      <c r="IN65" s="140"/>
      <c r="IO65" s="140"/>
      <c r="IP65" s="140"/>
      <c r="IQ65" s="140"/>
      <c r="IR65" s="140"/>
      <c r="IS65" s="140"/>
      <c r="IT65" s="140"/>
      <c r="IU65" s="140"/>
      <c r="IV65" s="140"/>
    </row>
    <row r="66" spans="1:256" s="143" customFormat="1" ht="12.75" customHeight="1">
      <c r="A66" s="148"/>
      <c r="B66" s="140"/>
      <c r="C66" s="140"/>
      <c r="D66" s="140"/>
      <c r="E66" s="140"/>
      <c r="F66" s="149"/>
      <c r="G66" s="149"/>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0"/>
      <c r="FF66" s="140"/>
      <c r="FG66" s="140"/>
      <c r="FH66" s="140"/>
      <c r="FI66" s="140"/>
      <c r="FJ66" s="140"/>
      <c r="FK66" s="140"/>
      <c r="FL66" s="140"/>
      <c r="FM66" s="140"/>
      <c r="FN66" s="140"/>
      <c r="FO66" s="140"/>
      <c r="FP66" s="140"/>
      <c r="FQ66" s="140"/>
      <c r="FR66" s="140"/>
      <c r="FS66" s="140"/>
      <c r="FT66" s="140"/>
      <c r="FU66" s="140"/>
      <c r="FV66" s="140"/>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row>
  </sheetData>
  <mergeCells count="35">
    <mergeCell ref="B1:G1"/>
    <mergeCell ref="B2:G2"/>
    <mergeCell ref="B15:C15"/>
    <mergeCell ref="B16:C16"/>
    <mergeCell ref="B22:C22"/>
    <mergeCell ref="B21:C21"/>
    <mergeCell ref="B20:C20"/>
    <mergeCell ref="B19:C19"/>
    <mergeCell ref="B18:C18"/>
    <mergeCell ref="B17:C17"/>
    <mergeCell ref="B42:C42"/>
    <mergeCell ref="B24:C24"/>
    <mergeCell ref="B43:C43"/>
    <mergeCell ref="B37:C37"/>
    <mergeCell ref="B38:C38"/>
    <mergeCell ref="B39:C39"/>
    <mergeCell ref="B40:C40"/>
    <mergeCell ref="B41:C41"/>
    <mergeCell ref="B23:C23"/>
    <mergeCell ref="B35:C35"/>
    <mergeCell ref="B34:C34"/>
    <mergeCell ref="B30:C30"/>
    <mergeCell ref="B29:C29"/>
    <mergeCell ref="B28:C28"/>
    <mergeCell ref="B27:C27"/>
    <mergeCell ref="B26:C26"/>
    <mergeCell ref="B25:C25"/>
    <mergeCell ref="B33:C33"/>
    <mergeCell ref="B32:C32"/>
    <mergeCell ref="B31:C31"/>
    <mergeCell ref="B49:C49"/>
    <mergeCell ref="B44:C44"/>
    <mergeCell ref="B45:C45"/>
    <mergeCell ref="B46:C46"/>
    <mergeCell ref="B47:C47"/>
  </mergeCells>
  <pageMargins left="0.74791699647903442" right="0.74791699647903442" top="0.98402798175811768" bottom="0.98402798175811768" header="0.51180601119995117" footer="0.51180601119995117"/>
  <pageSetup paperSize="9" orientation="portrait" horizontalDpi="4294967295" verticalDpi="2048" r:id="rId1"/>
  <headerFooter alignWithMargins="0">
    <oddFooter>&amp;C&amp;"Helvetica,Regular"&amp;12&amp;K000000&amp;P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F1E84-13F8-4253-BDE8-9FF8C78155E8}">
  <sheetPr>
    <tabColor rgb="FF92D050"/>
  </sheetPr>
  <dimension ref="A1:H32"/>
  <sheetViews>
    <sheetView zoomScaleNormal="100" workbookViewId="0">
      <selection activeCell="N18" sqref="N18"/>
    </sheetView>
  </sheetViews>
  <sheetFormatPr defaultRowHeight="14.4"/>
  <cols>
    <col min="1" max="1" width="7.77734375" customWidth="1"/>
    <col min="3" max="3" width="50.5546875" customWidth="1"/>
    <col min="4" max="4" width="8.88671875" style="418"/>
    <col min="5" max="5" width="8.88671875" style="283"/>
    <col min="6" max="6" width="9.88671875" bestFit="1" customWidth="1"/>
    <col min="7" max="7" width="13.21875" bestFit="1" customWidth="1"/>
    <col min="8" max="8" width="8.88671875" style="291"/>
  </cols>
  <sheetData>
    <row r="1" spans="1:8" s="2" customFormat="1" ht="40.200000000000003" customHeight="1">
      <c r="A1" s="1"/>
      <c r="B1" s="449" t="s">
        <v>47</v>
      </c>
      <c r="C1" s="449"/>
      <c r="D1" s="449"/>
      <c r="E1" s="449"/>
      <c r="F1" s="449"/>
      <c r="G1" s="449"/>
      <c r="H1" s="98"/>
    </row>
    <row r="2" spans="1:8" s="2" customFormat="1" ht="40.200000000000003" customHeight="1" thickBot="1">
      <c r="A2" s="3" t="s">
        <v>337</v>
      </c>
      <c r="B2" s="4" t="s">
        <v>338</v>
      </c>
      <c r="C2" s="5"/>
      <c r="D2" s="417"/>
      <c r="E2" s="3"/>
      <c r="F2" s="282"/>
      <c r="G2" s="282"/>
      <c r="H2" s="98"/>
    </row>
    <row r="3" spans="1:8" s="48" customFormat="1">
      <c r="A3" s="284"/>
      <c r="B3" s="285"/>
      <c r="C3" s="286"/>
      <c r="D3" s="54"/>
      <c r="E3" s="57"/>
      <c r="F3" s="79"/>
      <c r="G3" s="79"/>
      <c r="H3" s="288"/>
    </row>
    <row r="4" spans="1:8" s="48" customFormat="1">
      <c r="A4" s="49" t="s">
        <v>309</v>
      </c>
      <c r="B4" s="50"/>
      <c r="C4" s="51"/>
      <c r="D4" s="52"/>
      <c r="E4" s="53"/>
      <c r="F4" s="78"/>
      <c r="G4" s="78"/>
      <c r="H4" s="288"/>
    </row>
    <row r="5" spans="1:8" s="58" customFormat="1">
      <c r="A5" s="244" t="str">
        <f>+A16</f>
        <v>1. SKUPNA DELA</v>
      </c>
      <c r="B5" s="245"/>
      <c r="C5" s="246"/>
      <c r="D5" s="244"/>
      <c r="E5" s="247"/>
      <c r="F5" s="248"/>
      <c r="G5" s="248"/>
      <c r="H5" s="289"/>
    </row>
    <row r="6" spans="1:8" s="58" customFormat="1">
      <c r="A6" s="287" t="str">
        <f>+A17</f>
        <v>1.1. Omejitve prometa</v>
      </c>
      <c r="B6" s="245"/>
      <c r="C6" s="246"/>
      <c r="D6" s="244"/>
      <c r="E6" s="247"/>
      <c r="F6" s="248"/>
      <c r="G6" s="248">
        <f>ROUND(SUM(G18),2)</f>
        <v>20000</v>
      </c>
      <c r="H6" s="289"/>
    </row>
    <row r="7" spans="1:8" s="58" customFormat="1">
      <c r="A7" s="287" t="str">
        <f>+A19</f>
        <v>1.2. Organizacija gradbišča</v>
      </c>
      <c r="B7" s="245"/>
      <c r="C7" s="246"/>
      <c r="D7" s="244"/>
      <c r="E7" s="247"/>
      <c r="F7" s="248"/>
      <c r="G7" s="248">
        <f>ROUND(SUM(G20),2)</f>
        <v>0</v>
      </c>
      <c r="H7" s="289"/>
    </row>
    <row r="8" spans="1:8" s="58" customFormat="1">
      <c r="A8" s="244" t="str">
        <f>+A21</f>
        <v>2. TUJE STORITVE</v>
      </c>
      <c r="B8" s="245"/>
      <c r="C8" s="246"/>
      <c r="D8" s="244"/>
      <c r="E8" s="247"/>
      <c r="F8" s="248"/>
      <c r="G8" s="248"/>
      <c r="H8" s="289"/>
    </row>
    <row r="9" spans="1:8" s="58" customFormat="1">
      <c r="A9" s="244" t="str">
        <f>+A22</f>
        <v>2.1. Nadzor</v>
      </c>
      <c r="B9" s="245"/>
      <c r="C9" s="246"/>
      <c r="D9" s="244"/>
      <c r="E9" s="247"/>
      <c r="F9" s="248"/>
      <c r="G9" s="248">
        <f>ROUND(SUM(G23:G25),2)</f>
        <v>14500</v>
      </c>
      <c r="H9" s="289"/>
    </row>
    <row r="10" spans="1:8" s="58" customFormat="1">
      <c r="A10" s="244" t="str">
        <f>+A26</f>
        <v>2.2. Izdelava projektne dokumentacije</v>
      </c>
      <c r="B10" s="245"/>
      <c r="C10" s="246"/>
      <c r="D10" s="244"/>
      <c r="E10" s="247"/>
      <c r="F10" s="248"/>
      <c r="G10" s="248">
        <f>ROUND(SUM(G27:G28),2)</f>
        <v>0</v>
      </c>
      <c r="H10" s="289"/>
    </row>
    <row r="11" spans="1:8" s="58" customFormat="1">
      <c r="A11" s="244" t="str">
        <f>+A29</f>
        <v>2.3. Izdelava varnostnega načrta</v>
      </c>
      <c r="B11" s="245"/>
      <c r="C11" s="246"/>
      <c r="D11" s="244"/>
      <c r="E11" s="247"/>
      <c r="F11" s="248"/>
      <c r="G11" s="248">
        <f>ROUND(SUM(G30),2)</f>
        <v>0</v>
      </c>
      <c r="H11" s="289"/>
    </row>
    <row r="12" spans="1:8" s="58" customFormat="1">
      <c r="A12" s="244" t="str">
        <f>+A31</f>
        <v>2.4. Izdelava načrta gospodarjenja z gradbenimi odpadki</v>
      </c>
      <c r="B12" s="245"/>
      <c r="C12" s="246"/>
      <c r="D12" s="244"/>
      <c r="E12" s="247"/>
      <c r="F12" s="248"/>
      <c r="G12" s="248">
        <f>ROUND(SUM(G32),2)</f>
        <v>0</v>
      </c>
      <c r="H12" s="289"/>
    </row>
    <row r="13" spans="1:8" s="58" customFormat="1" ht="15" thickBot="1">
      <c r="A13" s="54"/>
      <c r="B13" s="55"/>
      <c r="C13" s="56"/>
      <c r="D13" s="54"/>
      <c r="E13" s="57"/>
      <c r="F13" s="79"/>
      <c r="G13" s="79"/>
      <c r="H13" s="289"/>
    </row>
    <row r="14" spans="1:8" s="48" customFormat="1" ht="15.6" thickTop="1" thickBot="1">
      <c r="A14" s="22"/>
      <c r="B14" s="20"/>
      <c r="C14" s="60"/>
      <c r="D14" s="22"/>
      <c r="E14" s="61" t="s">
        <v>107</v>
      </c>
      <c r="F14" s="80"/>
      <c r="G14" s="81">
        <f>ROUND(SUM(G5:G12),2)</f>
        <v>34500</v>
      </c>
      <c r="H14" s="288"/>
    </row>
    <row r="15" spans="1:8" s="48" customFormat="1" ht="15" thickTop="1">
      <c r="A15" s="284"/>
      <c r="B15" s="285"/>
      <c r="C15" s="286"/>
      <c r="D15" s="54"/>
      <c r="E15" s="57"/>
      <c r="F15" s="79"/>
      <c r="G15" s="79"/>
      <c r="H15" s="288"/>
    </row>
    <row r="16" spans="1:8" s="48" customFormat="1">
      <c r="A16" s="179" t="s">
        <v>346</v>
      </c>
      <c r="B16" s="180"/>
      <c r="C16" s="270"/>
      <c r="D16" s="209"/>
      <c r="E16" s="271"/>
      <c r="F16" s="212"/>
      <c r="G16" s="212"/>
      <c r="H16" s="288"/>
    </row>
    <row r="17" spans="1:8" s="48" customFormat="1">
      <c r="A17" s="368" t="s">
        <v>340</v>
      </c>
      <c r="B17" s="369"/>
      <c r="C17" s="370"/>
      <c r="D17" s="371"/>
      <c r="E17" s="372"/>
      <c r="F17" s="373"/>
      <c r="G17" s="373"/>
      <c r="H17" s="288"/>
    </row>
    <row r="18" spans="1:8" s="48" customFormat="1" ht="86.4">
      <c r="A18" s="243" t="s">
        <v>17</v>
      </c>
      <c r="B18" s="369"/>
      <c r="C18" s="370" t="s">
        <v>427</v>
      </c>
      <c r="D18" s="371" t="s">
        <v>55</v>
      </c>
      <c r="E18" s="416">
        <v>1</v>
      </c>
      <c r="F18" s="373">
        <v>20000</v>
      </c>
      <c r="G18" s="373">
        <f>+ROUND(E18*F18,2)</f>
        <v>20000</v>
      </c>
      <c r="H18" s="290"/>
    </row>
    <row r="19" spans="1:8" s="48" customFormat="1">
      <c r="A19" s="368" t="s">
        <v>407</v>
      </c>
      <c r="B19" s="369"/>
      <c r="C19" s="370"/>
      <c r="D19" s="371"/>
      <c r="E19" s="416"/>
      <c r="F19" s="373"/>
      <c r="G19" s="373"/>
      <c r="H19" s="290"/>
    </row>
    <row r="20" spans="1:8" s="376" customFormat="1" ht="100.8">
      <c r="A20" s="243" t="s">
        <v>17</v>
      </c>
      <c r="B20" s="374"/>
      <c r="C20" s="370" t="s">
        <v>406</v>
      </c>
      <c r="D20" s="371" t="s">
        <v>55</v>
      </c>
      <c r="E20" s="416">
        <v>1</v>
      </c>
      <c r="F20" s="414">
        <f t="shared" ref="F20" si="0">+ROUND(,2)</f>
        <v>0</v>
      </c>
      <c r="G20" s="373">
        <f>+ROUND(E20*F20,2)</f>
        <v>0</v>
      </c>
      <c r="H20" s="375"/>
    </row>
    <row r="21" spans="1:8" s="48" customFormat="1">
      <c r="A21" s="179" t="s">
        <v>339</v>
      </c>
      <c r="B21" s="195"/>
      <c r="C21" s="277"/>
      <c r="D21" s="209"/>
      <c r="E21" s="216"/>
      <c r="F21" s="212"/>
      <c r="G21" s="377"/>
      <c r="H21" s="288"/>
    </row>
    <row r="22" spans="1:8" s="48" customFormat="1">
      <c r="A22" s="179" t="s">
        <v>341</v>
      </c>
      <c r="B22" s="180"/>
      <c r="C22" s="208"/>
      <c r="D22" s="209"/>
      <c r="E22" s="216"/>
      <c r="F22" s="212"/>
      <c r="G22" s="212"/>
      <c r="H22" s="288"/>
    </row>
    <row r="23" spans="1:8" s="48" customFormat="1" ht="72">
      <c r="A23" s="243" t="s">
        <v>17</v>
      </c>
      <c r="B23" s="369"/>
      <c r="C23" s="370" t="s">
        <v>428</v>
      </c>
      <c r="D23" s="371" t="s">
        <v>55</v>
      </c>
      <c r="E23" s="416">
        <v>1</v>
      </c>
      <c r="F23" s="378">
        <v>10000</v>
      </c>
      <c r="G23" s="373">
        <f t="shared" ref="G23:G25" si="1">+ROUND(E23*F23,2)</f>
        <v>10000</v>
      </c>
      <c r="H23" s="290"/>
    </row>
    <row r="24" spans="1:8" s="48" customFormat="1" ht="72">
      <c r="A24" s="243" t="s">
        <v>18</v>
      </c>
      <c r="B24" s="369"/>
      <c r="C24" s="370" t="s">
        <v>429</v>
      </c>
      <c r="D24" s="371" t="s">
        <v>55</v>
      </c>
      <c r="E24" s="416">
        <v>1</v>
      </c>
      <c r="F24" s="378">
        <v>500</v>
      </c>
      <c r="G24" s="373">
        <f t="shared" ref="G24" si="2">+ROUND(E24*F24,2)</f>
        <v>500</v>
      </c>
      <c r="H24" s="290"/>
    </row>
    <row r="25" spans="1:8" s="48" customFormat="1" ht="72">
      <c r="A25" s="243" t="s">
        <v>19</v>
      </c>
      <c r="B25" s="369"/>
      <c r="C25" s="370" t="s">
        <v>430</v>
      </c>
      <c r="D25" s="371" t="s">
        <v>55</v>
      </c>
      <c r="E25" s="416">
        <v>1</v>
      </c>
      <c r="F25" s="378">
        <v>4000</v>
      </c>
      <c r="G25" s="373">
        <f t="shared" si="1"/>
        <v>4000</v>
      </c>
      <c r="H25" s="290"/>
    </row>
    <row r="26" spans="1:8" s="48" customFormat="1">
      <c r="A26" s="179" t="s">
        <v>342</v>
      </c>
      <c r="B26" s="369"/>
      <c r="C26" s="370"/>
      <c r="D26" s="371"/>
      <c r="E26" s="416"/>
      <c r="F26" s="378"/>
      <c r="G26" s="373"/>
      <c r="H26" s="288"/>
    </row>
    <row r="27" spans="1:8" s="48" customFormat="1" ht="43.2">
      <c r="A27" s="243" t="s">
        <v>17</v>
      </c>
      <c r="B27" s="369"/>
      <c r="C27" s="370" t="s">
        <v>419</v>
      </c>
      <c r="D27" s="371" t="s">
        <v>55</v>
      </c>
      <c r="E27" s="416">
        <v>1</v>
      </c>
      <c r="F27" s="414">
        <f t="shared" ref="F27:F28" si="3">+ROUND(,2)</f>
        <v>0</v>
      </c>
      <c r="G27" s="373">
        <f>+ROUND(E27*F27,2)</f>
        <v>0</v>
      </c>
      <c r="H27" s="290"/>
    </row>
    <row r="28" spans="1:8" s="376" customFormat="1">
      <c r="A28" s="243" t="s">
        <v>18</v>
      </c>
      <c r="B28" s="374"/>
      <c r="C28" s="370" t="s">
        <v>405</v>
      </c>
      <c r="D28" s="371" t="s">
        <v>55</v>
      </c>
      <c r="E28" s="416">
        <v>1</v>
      </c>
      <c r="F28" s="414">
        <f t="shared" si="3"/>
        <v>0</v>
      </c>
      <c r="G28" s="373">
        <f>+ROUND(E28*F28,2)</f>
        <v>0</v>
      </c>
      <c r="H28" s="290"/>
    </row>
    <row r="29" spans="1:8" s="48" customFormat="1">
      <c r="A29" s="179" t="s">
        <v>417</v>
      </c>
      <c r="B29" s="369"/>
      <c r="C29" s="370"/>
      <c r="D29" s="371"/>
      <c r="E29" s="416"/>
      <c r="F29" s="378"/>
      <c r="G29" s="373"/>
      <c r="H29" s="288"/>
    </row>
    <row r="30" spans="1:8" s="48" customFormat="1">
      <c r="A30" s="243" t="s">
        <v>17</v>
      </c>
      <c r="B30" s="369"/>
      <c r="C30" s="370" t="s">
        <v>418</v>
      </c>
      <c r="D30" s="371" t="s">
        <v>55</v>
      </c>
      <c r="E30" s="416">
        <v>1</v>
      </c>
      <c r="F30" s="414">
        <f t="shared" ref="F30" si="4">+ROUND(,2)</f>
        <v>0</v>
      </c>
      <c r="G30" s="373">
        <f>+ROUND(E30*F30,2)</f>
        <v>0</v>
      </c>
      <c r="H30" s="290"/>
    </row>
    <row r="31" spans="1:8" s="48" customFormat="1">
      <c r="A31" s="179" t="s">
        <v>421</v>
      </c>
      <c r="B31" s="369"/>
      <c r="C31" s="370"/>
      <c r="D31" s="371"/>
      <c r="E31" s="416"/>
      <c r="F31" s="378"/>
      <c r="G31" s="373"/>
      <c r="H31" s="288"/>
    </row>
    <row r="32" spans="1:8" s="48" customFormat="1">
      <c r="A32" s="243" t="s">
        <v>17</v>
      </c>
      <c r="B32" s="369"/>
      <c r="C32" s="370" t="s">
        <v>420</v>
      </c>
      <c r="D32" s="371" t="s">
        <v>55</v>
      </c>
      <c r="E32" s="416">
        <v>1</v>
      </c>
      <c r="F32" s="414">
        <f t="shared" ref="F32" si="5">+ROUND(,2)</f>
        <v>0</v>
      </c>
      <c r="G32" s="373">
        <f>+ROUND(E32*F32,2)</f>
        <v>0</v>
      </c>
      <c r="H32" s="290"/>
    </row>
  </sheetData>
  <mergeCells count="1">
    <mergeCell ref="B1:G1"/>
  </mergeCells>
  <phoneticPr fontId="3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9</vt:i4>
      </vt:variant>
      <vt:variant>
        <vt:lpstr>Imenovani obsegi</vt:lpstr>
      </vt:variant>
      <vt:variant>
        <vt:i4>4</vt:i4>
      </vt:variant>
    </vt:vector>
  </HeadingPairs>
  <TitlesOfParts>
    <vt:vector size="13" baseType="lpstr">
      <vt:lpstr>L0-Splošno</vt:lpstr>
      <vt:lpstr>L1-REKAPITULACIJA SKUPAJ</vt:lpstr>
      <vt:lpstr>L2-CESTA (P27-P35)</vt:lpstr>
      <vt:lpstr>L3-CESTA (P35-P41)</vt:lpstr>
      <vt:lpstr>L4-KAMNITA ZLOŽBA (P27-P29)</vt:lpstr>
      <vt:lpstr>L5-KAMNITA ZLOŽBA (P38-P41)</vt:lpstr>
      <vt:lpstr>L6-PLOČNIK</vt:lpstr>
      <vt:lpstr>L7-JAVNA RAZSVETLJAVA</vt:lpstr>
      <vt:lpstr>L8-SKUPNA DELA IN TUJE STORITVE</vt:lpstr>
      <vt:lpstr>'L0-Splošno'!Področje_tiskanja</vt:lpstr>
      <vt:lpstr>'L4-KAMNITA ZLOŽBA (P27-P29)'!Področje_tiskanja</vt:lpstr>
      <vt:lpstr>'L5-KAMNITA ZLOŽBA (P38-P41)'!Področje_tiskanja</vt:lpstr>
      <vt:lpstr>'L6-PLOČNIK'!Področje_tiskanja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Patricija</dc:creator>
  <cp:lastModifiedBy>Patricija Kovač</cp:lastModifiedBy>
  <dcterms:created xsi:type="dcterms:W3CDTF">2022-01-17T12:05:27Z</dcterms:created>
  <dcterms:modified xsi:type="dcterms:W3CDTF">2022-04-15T09:42:19Z</dcterms:modified>
</cp:coreProperties>
</file>